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حمیده پارسائیان\صورت وضعیت پرتفو\دی\"/>
    </mc:Choice>
  </mc:AlternateContent>
  <xr:revisionPtr revIDLastSave="0" documentId="13_ncr:1_{D6DBC02B-0676-43FB-823C-299347D51E7A}" xr6:coauthVersionLast="47" xr6:coauthVersionMax="47" xr10:uidLastSave="{00000000-0000-0000-0000-000000000000}"/>
  <bookViews>
    <workbookView xWindow="-120" yWindow="-120" windowWidth="29040" windowHeight="15840" tabRatio="949" xr2:uid="{00000000-000D-0000-FFFF-FFFF00000000}"/>
  </bookViews>
  <sheets>
    <sheet name="صورت وضعیت" sheetId="1" r:id="rId1"/>
    <sheet name="سهام" sheetId="2" r:id="rId2"/>
    <sheet name="سپرده کالایی" sheetId="22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سپرده کالا" sheetId="23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ناشی از تغییر قیمت اوراق" sheetId="21" r:id="rId16"/>
  </sheets>
  <definedNames>
    <definedName name="_xlnm.Print_Area" localSheetId="3">اوراق!$A$1:$AL$18</definedName>
    <definedName name="_xlnm.Print_Area" localSheetId="5">درآمد!$A$1:$K$13</definedName>
    <definedName name="_xlnm.Print_Area" localSheetId="9">'درآمد سپرده بانکی'!$A$1:$K$12</definedName>
    <definedName name="_xlnm.Print_Area" localSheetId="8">'درآمد سرمایه گذاری در اوراق به'!$A$1:$S$25</definedName>
    <definedName name="_xlnm.Print_Area" localSheetId="6">'درآمد سرمایه گذاری در سهام'!$A$1:$X$95</definedName>
    <definedName name="_xlnm.Print_Area" localSheetId="11">'درآمد سود سهام'!$A$1:$T$46</definedName>
    <definedName name="_xlnm.Print_Area" localSheetId="15">'درآمد ناشی از تغییر قیمت اوراق'!$A$1:$S$48</definedName>
    <definedName name="_xlnm.Print_Area" localSheetId="14">'درآمد ناشی از فروش'!$A$1:$S$92</definedName>
    <definedName name="_xlnm.Print_Area" localSheetId="10">'سایر درآمدها'!$A$1:$G$14</definedName>
    <definedName name="_xlnm.Print_Area" localSheetId="4">سپرده!$A$1:$M$13</definedName>
    <definedName name="_xlnm.Print_Area" localSheetId="12">'سود اوراق بهادار'!$A$1:$U$24</definedName>
    <definedName name="_xlnm.Print_Area" localSheetId="13">'سود سپرده بانکی'!$A$1:$N$12</definedName>
    <definedName name="_xlnm.Print_Area" localSheetId="1">سهام!$A$1:$AC$53</definedName>
    <definedName name="_xlnm.Print_Area" localSheetId="0">'صورت وضعیت'!$A$1:$C$13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8" i="21" l="1"/>
  <c r="O48" i="21"/>
  <c r="M48" i="21"/>
  <c r="K48" i="21"/>
  <c r="I48" i="21"/>
  <c r="G48" i="21"/>
  <c r="E48" i="21"/>
  <c r="C48" i="21"/>
  <c r="Q92" i="19"/>
  <c r="O92" i="19"/>
  <c r="M92" i="19"/>
  <c r="K92" i="19"/>
  <c r="I92" i="19"/>
  <c r="G92" i="19"/>
  <c r="E92" i="19"/>
  <c r="C92" i="19"/>
  <c r="M12" i="18"/>
  <c r="I12" i="18"/>
  <c r="G12" i="18"/>
  <c r="C12" i="18"/>
  <c r="T24" i="17"/>
  <c r="P24" i="17"/>
  <c r="N24" i="17"/>
  <c r="J24" i="17"/>
  <c r="T18" i="17"/>
  <c r="T19" i="17"/>
  <c r="T20" i="17"/>
  <c r="T21" i="17"/>
  <c r="T22" i="17"/>
  <c r="T23" i="17"/>
  <c r="T17" i="17"/>
  <c r="P18" i="17"/>
  <c r="P19" i="17"/>
  <c r="P20" i="17"/>
  <c r="P21" i="17"/>
  <c r="P22" i="17"/>
  <c r="P23" i="17"/>
  <c r="P17" i="17"/>
  <c r="N18" i="17"/>
  <c r="N19" i="17"/>
  <c r="N20" i="17"/>
  <c r="N21" i="17"/>
  <c r="N22" i="17"/>
  <c r="N23" i="17"/>
  <c r="N17" i="17"/>
  <c r="J18" i="17"/>
  <c r="J19" i="17"/>
  <c r="J20" i="17"/>
  <c r="J21" i="17"/>
  <c r="J22" i="17"/>
  <c r="J23" i="17"/>
  <c r="J17" i="17"/>
  <c r="S46" i="15"/>
  <c r="Q46" i="15"/>
  <c r="O46" i="15"/>
  <c r="M46" i="15"/>
  <c r="K46" i="15"/>
  <c r="I46" i="15"/>
  <c r="F12" i="8"/>
  <c r="F11" i="8"/>
  <c r="F10" i="8"/>
  <c r="F11" i="14"/>
  <c r="D11" i="14"/>
  <c r="H12" i="13"/>
  <c r="D12" i="13"/>
  <c r="R25" i="11"/>
  <c r="P25" i="11"/>
  <c r="N25" i="11"/>
  <c r="L25" i="11"/>
  <c r="J25" i="11"/>
  <c r="H25" i="11"/>
  <c r="F25" i="11"/>
  <c r="D25" i="11"/>
  <c r="R19" i="11"/>
  <c r="R20" i="11"/>
  <c r="R21" i="11"/>
  <c r="R22" i="11"/>
  <c r="R23" i="11"/>
  <c r="R24" i="11"/>
  <c r="R18" i="11"/>
  <c r="L24" i="11"/>
  <c r="L23" i="11"/>
  <c r="L22" i="11"/>
  <c r="L21" i="11"/>
  <c r="L20" i="11"/>
  <c r="L19" i="11"/>
  <c r="L18" i="11"/>
  <c r="J24" i="11"/>
  <c r="J19" i="11"/>
  <c r="J20" i="11"/>
  <c r="J21" i="11"/>
  <c r="J22" i="11"/>
  <c r="J23" i="11"/>
  <c r="J18" i="11"/>
  <c r="A19" i="11"/>
  <c r="A20" i="11"/>
  <c r="A21" i="11"/>
  <c r="A22" i="11"/>
  <c r="A23" i="11"/>
  <c r="A24" i="11"/>
  <c r="A18" i="11"/>
  <c r="F9" i="8"/>
  <c r="F8" i="8"/>
  <c r="P95" i="9"/>
  <c r="W95" i="9"/>
  <c r="U95" i="9"/>
  <c r="S95" i="9"/>
  <c r="N95" i="9"/>
  <c r="L95" i="9"/>
  <c r="J95" i="9"/>
  <c r="H95" i="9"/>
  <c r="F95" i="9"/>
  <c r="D95" i="9"/>
  <c r="V11" i="23"/>
  <c r="U11" i="23"/>
  <c r="V9" i="23" s="1"/>
  <c r="R11" i="23"/>
  <c r="P11" i="23"/>
  <c r="N11" i="23"/>
  <c r="L11" i="23"/>
  <c r="D11" i="23"/>
  <c r="F11" i="23"/>
  <c r="H11" i="23"/>
  <c r="V10" i="23"/>
  <c r="J11" i="23"/>
  <c r="J9" i="8"/>
  <c r="J10" i="8"/>
  <c r="J11" i="8"/>
  <c r="J12" i="8"/>
  <c r="J8" i="8"/>
  <c r="L13" i="7"/>
  <c r="L10" i="7"/>
  <c r="L11" i="7"/>
  <c r="L12" i="7"/>
  <c r="L9" i="7"/>
  <c r="J13" i="7"/>
  <c r="H13" i="7"/>
  <c r="F13" i="7"/>
  <c r="D13" i="7"/>
  <c r="P18" i="5"/>
  <c r="R18" i="5"/>
  <c r="T18" i="5"/>
  <c r="V18" i="5"/>
  <c r="X18" i="5"/>
  <c r="AD18" i="5"/>
  <c r="AH16" i="5"/>
  <c r="AI16" i="5" s="1"/>
  <c r="AH15" i="5"/>
  <c r="AI15" i="5" s="1"/>
  <c r="AH14" i="5"/>
  <c r="AI14" i="5" s="1"/>
  <c r="AI18" i="5" s="1"/>
  <c r="AH13" i="5"/>
  <c r="AI13" i="5" s="1"/>
  <c r="AK13" i="5" s="1"/>
  <c r="AH12" i="5"/>
  <c r="AI12" i="5" s="1"/>
  <c r="AK12" i="5" s="1"/>
  <c r="AH11" i="5"/>
  <c r="AI11" i="5" s="1"/>
  <c r="AK10" i="5" l="1"/>
  <c r="AK16" i="5"/>
  <c r="AK17" i="5"/>
  <c r="AH18" i="5"/>
  <c r="F13" i="8"/>
  <c r="H12" i="8" s="1"/>
  <c r="H10" i="8"/>
  <c r="H8" i="8"/>
  <c r="H11" i="8"/>
  <c r="J13" i="8"/>
  <c r="H9" i="8"/>
  <c r="AK15" i="5"/>
  <c r="AK11" i="5"/>
  <c r="AK9" i="5"/>
  <c r="AK14" i="5"/>
  <c r="AB53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9" i="2"/>
  <c r="Z53" i="2"/>
  <c r="X53" i="2"/>
  <c r="T53" i="2"/>
  <c r="R53" i="2"/>
  <c r="P53" i="2"/>
  <c r="N53" i="2"/>
  <c r="L53" i="2"/>
  <c r="J53" i="2"/>
  <c r="H53" i="2"/>
  <c r="E53" i="2"/>
  <c r="E11" i="22"/>
  <c r="R11" i="22"/>
  <c r="P11" i="22"/>
  <c r="N11" i="22"/>
  <c r="L11" i="22"/>
  <c r="J11" i="22"/>
  <c r="H11" i="22"/>
  <c r="Z11" i="22"/>
  <c r="X11" i="22"/>
  <c r="V11" i="22"/>
  <c r="T11" i="22"/>
  <c r="H13" i="8" l="1"/>
  <c r="AK18" i="5"/>
</calcChain>
</file>

<file path=xl/sharedStrings.xml><?xml version="1.0" encoding="utf-8"?>
<sst xmlns="http://schemas.openxmlformats.org/spreadsheetml/2006/main" count="722" uniqueCount="258">
  <si>
    <t>صندوق سرمایه‌گذاری مشترک ایساتیس پویای یزد</t>
  </si>
  <si>
    <t>صورت وضعیت پرتفوی</t>
  </si>
  <si>
    <t>برای ماه منتهی به 1404/10/27</t>
  </si>
  <si>
    <t>-1</t>
  </si>
  <si>
    <t>سرمایه گذاری ها</t>
  </si>
  <si>
    <t>-1-1</t>
  </si>
  <si>
    <t>سرمایه گذاری در سهام و حق تقدم سهام</t>
  </si>
  <si>
    <t>1404/09/27</t>
  </si>
  <si>
    <t>تغییرات طی دوره</t>
  </si>
  <si>
    <t>1404/10/27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</si>
  <si>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</si>
  <si>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</si>
  <si>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</si>
  <si>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</si>
  <si>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</si>
  <si>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</si>
  <si>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</si>
  <si>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</si>
  <si>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</si>
  <si>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ایران‌ ترانسفو</t>
  </si>
  <si>
    <t>باما</t>
  </si>
  <si>
    <t>بانک تجارت</t>
  </si>
  <si>
    <t>بانک ملت</t>
  </si>
  <si>
    <t>بیمه زندگی ایساتیس</t>
  </si>
  <si>
    <t>پالایش نفت اصفهان</t>
  </si>
  <si>
    <t>پتروشیمی نوری</t>
  </si>
  <si>
    <t>پخش هجرت</t>
  </si>
  <si>
    <t>پست پیشگامان</t>
  </si>
  <si>
    <t>پلیمر آریا ساسول</t>
  </si>
  <si>
    <t>پویا زرکان آق دره</t>
  </si>
  <si>
    <t>تولید انرژی برق شمس پاسارگاد</t>
  </si>
  <si>
    <t>چینی ایران</t>
  </si>
  <si>
    <t>ح . ایران‌ ترانسفو</t>
  </si>
  <si>
    <t>س. نفت و گاز و پتروشیمی تأمین</t>
  </si>
  <si>
    <t>س. و توسعه صنایع لاستیک</t>
  </si>
  <si>
    <t>سرمایه گذاری ایساتیس پویا</t>
  </si>
  <si>
    <t>سرمایه گذاری تامین اجتماعی</t>
  </si>
  <si>
    <t>سرمایه گذاری دارویی تامین</t>
  </si>
  <si>
    <t>سرمایه گذاری گروه توسعه ملی</t>
  </si>
  <si>
    <t>سرمایه‌گذاری‌ سپه‌</t>
  </si>
  <si>
    <t>سرمایه‌گذاری‌غدیر(هلدینگ‌</t>
  </si>
  <si>
    <t>سوژمیران</t>
  </si>
  <si>
    <t>سیمان آبیک</t>
  </si>
  <si>
    <t>سیمان فارس و خوزستان</t>
  </si>
  <si>
    <t>سیمان‌ تهران‌</t>
  </si>
  <si>
    <t>شمش طلا GoldBar</t>
  </si>
  <si>
    <t>شیمی‌ داروئی‌ داروپخش‌</t>
  </si>
  <si>
    <t>صنایع پتروشیمی خلیج فارس</t>
  </si>
  <si>
    <t>صنایع‌شیمیایی‌سینا</t>
  </si>
  <si>
    <t>فجر انرژی خلیج فارس</t>
  </si>
  <si>
    <t>فولاد  خوزستان</t>
  </si>
  <si>
    <t>فولاد امیرکبیرکاشان</t>
  </si>
  <si>
    <t>فولاد مبارکه اصفهان</t>
  </si>
  <si>
    <t>گسترش نفت و گاز پارسیان</t>
  </si>
  <si>
    <t>گسترش‌سرمایه‌گذاری‌ایران‌خودرو</t>
  </si>
  <si>
    <t>ماشین‌ سازی‌ اراک‌</t>
  </si>
  <si>
    <t>مجتمع صنایع لاستیک یزد</t>
  </si>
  <si>
    <t>معدنی‌وصنعتی‌چادرملو</t>
  </si>
  <si>
    <t>ملی‌ صنایع‌ مس‌ ایران‌</t>
  </si>
  <si>
    <t>نفت سپاهان</t>
  </si>
  <si>
    <t>نیروکلر</t>
  </si>
  <si>
    <t>کویر تایر</t>
  </si>
  <si>
    <t>مس کاتد CopperCthd</t>
  </si>
  <si>
    <t>گروه مپنا (سهامی عام)</t>
  </si>
  <si>
    <t>صنعت غذایی کورش</t>
  </si>
  <si>
    <t>جمع</t>
  </si>
  <si>
    <t>نام سهام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</si>
  <si>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</si>
  <si>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</si>
  <si>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</si>
  <si>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</si>
  <si>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</si>
  <si>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</si>
  <si>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</si>
  <si>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</si>
  <si>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</si>
  <si>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</si>
  <si>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مرابحه عام دولت236-ش.خ070815</t>
  </si>
  <si>
    <t>بله</t>
  </si>
  <si>
    <t>1404/07/15</t>
  </si>
  <si>
    <t>1407/08/15</t>
  </si>
  <si>
    <t>مرابحه عام دولت133-ش.خ050410</t>
  </si>
  <si>
    <t>1402/05/10</t>
  </si>
  <si>
    <t>1405/04/10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</si>
  <si>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</si>
  <si>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</si>
  <si>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</si>
  <si>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</si>
  <si>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</si>
  <si>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</si>
  <si>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</si>
  <si>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</si>
  <si>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</si>
  <si>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</si>
  <si>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</si>
  <si>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</si>
  <si>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</si>
  <si>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</si>
  <si>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</si>
  <si>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</si>
  <si>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</si>
  <si>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</si>
  <si>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</si>
  <si>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</si>
  <si>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</si>
  <si>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</si>
  <si>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</si>
  <si>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</si>
  <si>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</si>
  <si>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</si>
  <si>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</si>
  <si>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</si>
  <si>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</si>
  <si>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</si>
  <si>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داروسازی دانا</t>
  </si>
  <si>
    <t>صنایع فروآلیاژ ایران</t>
  </si>
  <si>
    <t>سیمان‌ ایلام‌</t>
  </si>
  <si>
    <t>قاسم ایران</t>
  </si>
  <si>
    <t>کارخانجات‌داروپخش‌</t>
  </si>
  <si>
    <t>صنایع گلدیران</t>
  </si>
  <si>
    <t>پتروشیمی پردیس</t>
  </si>
  <si>
    <t>ذوب آهن اصفهان</t>
  </si>
  <si>
    <t>ح . معدنی‌وصنعتی‌چادرملو</t>
  </si>
  <si>
    <t>عطرین نخ قم</t>
  </si>
  <si>
    <t>صنایع پتروشیمی کرمانشاه</t>
  </si>
  <si>
    <t>سرمایه گذاری صدرتامین</t>
  </si>
  <si>
    <t>پالایش نفت بندرعباس</t>
  </si>
  <si>
    <t>فرانسوز یزد</t>
  </si>
  <si>
    <t>گروه توسعه مالی مهرآیندگان</t>
  </si>
  <si>
    <t>گسترش سوخت سبززاگرس(سهامی عام)</t>
  </si>
  <si>
    <t>قنداصفهان‌</t>
  </si>
  <si>
    <t>بانک‌اقتصادنوین‌</t>
  </si>
  <si>
    <t>سیمان‌ بهبهان‌</t>
  </si>
  <si>
    <t>سرمایه گذاری مهر</t>
  </si>
  <si>
    <t>کاشی‌ پارس‌</t>
  </si>
  <si>
    <t>سرمایه‌گذاری‌صندوق‌بازنشستگی‌</t>
  </si>
  <si>
    <t>فولاد کاوه جنوب کیش</t>
  </si>
  <si>
    <t>اخشان خراسان</t>
  </si>
  <si>
    <t>صنعتی‌ بهشهر</t>
  </si>
  <si>
    <t>سرامیک‌های‌صنعتی‌اردکان‌</t>
  </si>
  <si>
    <t>بیمه پردیس 50% تادیه</t>
  </si>
  <si>
    <t>پتروشیمی جم</t>
  </si>
  <si>
    <t>گروه مالی مهرگان تامین پارس</t>
  </si>
  <si>
    <t>آهن و فولاد غدیر ایرانیان</t>
  </si>
  <si>
    <t>پتروشیمی‌شیراز</t>
  </si>
  <si>
    <t>بانک سامان</t>
  </si>
  <si>
    <t>تولیدی‌ کاشی‌ تکسرام‌</t>
  </si>
  <si>
    <t>گواهی سپرده کالایی شمش طلا غیرفعال</t>
  </si>
  <si>
    <t>سرمایه‌گذاری‌توکافولاد(هلدینگ</t>
  </si>
  <si>
    <t>ح . سرمایه‌گذاری‌ سپه‌</t>
  </si>
  <si>
    <t>بانک صادرات ایران</t>
  </si>
  <si>
    <t>پالایش نفت تهران</t>
  </si>
  <si>
    <t>پتروشیمی پارس</t>
  </si>
  <si>
    <t>ملی‌ سرب‌وروی‌ ایران‌</t>
  </si>
  <si>
    <t>گروه‌بهمن‌</t>
  </si>
  <si>
    <t>صنایع ارتباطی آوا</t>
  </si>
  <si>
    <t>-2-2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</si>
  <si>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</si>
  <si>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</si>
  <si>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</si>
  <si>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</si>
  <si>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مرابحه اندیمشک71-6ماهه23%</t>
  </si>
  <si>
    <t>مرابحه عام دولت234-ش.خ070808</t>
  </si>
  <si>
    <t>صکوک اجاره اخابر61-3ماهه23%</t>
  </si>
  <si>
    <t>اجاره تابان فردادماوند14080220</t>
  </si>
  <si>
    <t>صکوک اجاره فولاد065-بدون ضامن</t>
  </si>
  <si>
    <t>صکوک مرابحه اندیمشک07-6ماهه23%</t>
  </si>
  <si>
    <t>مرابحه سمگا-دماوند060907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</si>
  <si>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</si>
  <si>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</si>
  <si>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</si>
  <si>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</si>
  <si>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</si>
  <si>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</si>
  <si>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</si>
  <si>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</si>
  <si>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</si>
  <si>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</si>
  <si>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</si>
  <si>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</si>
  <si>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</si>
  <si>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</si>
  <si>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</si>
  <si>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</si>
  <si>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1403/12/25</t>
  </si>
  <si>
    <t>1403/12/08</t>
  </si>
  <si>
    <t>1404/04/31</t>
  </si>
  <si>
    <t>1404/04/05</t>
  </si>
  <si>
    <t>1404/02/29</t>
  </si>
  <si>
    <t>1404/05/29</t>
  </si>
  <si>
    <t>1404/04/30</t>
  </si>
  <si>
    <t>1404/04/23</t>
  </si>
  <si>
    <t>1404/04/11</t>
  </si>
  <si>
    <t>1404/05/13</t>
  </si>
  <si>
    <t>1404/04/28</t>
  </si>
  <si>
    <t>1404/03/17</t>
  </si>
  <si>
    <t>1404/04/22</t>
  </si>
  <si>
    <t>1404/04/21</t>
  </si>
  <si>
    <t>1404/06/23</t>
  </si>
  <si>
    <t>1404/10/23</t>
  </si>
  <si>
    <t>1404/07/30</t>
  </si>
  <si>
    <t>1404/06/26</t>
  </si>
  <si>
    <t>1404/03/03</t>
  </si>
  <si>
    <t>1404/02/15</t>
  </si>
  <si>
    <t>1404/05/14</t>
  </si>
  <si>
    <t>1404/01/25</t>
  </si>
  <si>
    <t>1404/04/16</t>
  </si>
  <si>
    <t>1404/03/20</t>
  </si>
  <si>
    <t>1404/05/18</t>
  </si>
  <si>
    <t>1403/12/22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</si>
  <si>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</si>
  <si>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</si>
  <si>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</si>
  <si>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</si>
  <si>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</si>
  <si>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1407/08/08</t>
  </si>
  <si>
    <t>1408/02/20</t>
  </si>
  <si>
    <t>1406/11/14</t>
  </si>
  <si>
    <t>1407/10/06</t>
  </si>
  <si>
    <t>1406/09/07</t>
  </si>
  <si>
    <t>1406/05/22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</si>
  <si>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</si>
  <si>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</si>
  <si>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</si>
  <si>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</si>
  <si>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</si>
  <si>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</si>
  <si>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</si>
  <si>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سرمایه گذاری در سپرده کالایی</t>
  </si>
  <si>
    <t>1404/07/27</t>
  </si>
  <si>
    <t>1404/08/27</t>
  </si>
  <si>
    <t>اوراق تامین مالی جمعی ایسا شمیم</t>
  </si>
  <si>
    <t>اوراق  تامین مالی جمعی ایساکران</t>
  </si>
  <si>
    <t>اوراق  تامین مالی جمعی ایساولوو</t>
  </si>
  <si>
    <t>اوراق  تامین مالی جمعی ایساخیام</t>
  </si>
  <si>
    <t>اوراق  تامین مالی جمعی ایساطوسی</t>
  </si>
  <si>
    <t>اوراق  تامین مالی جمعی ایساقطعه</t>
  </si>
  <si>
    <t>اوراق  تامین مالی جمعی ایسایلیک</t>
  </si>
  <si>
    <t>خیر</t>
  </si>
  <si>
    <t>1404/02/13</t>
  </si>
  <si>
    <t>1404/05/22</t>
  </si>
  <si>
    <t>1404/06/31</t>
  </si>
  <si>
    <t>1404/07/01</t>
  </si>
  <si>
    <t>1404/12/13</t>
  </si>
  <si>
    <t>1405/02/13</t>
  </si>
  <si>
    <t>1405/04/21</t>
  </si>
  <si>
    <t>1405/05/22</t>
  </si>
  <si>
    <t>1405/06/31</t>
  </si>
  <si>
    <t>1405/07/01</t>
  </si>
  <si>
    <t>1405/10/22</t>
  </si>
  <si>
    <t>1404/10/22</t>
  </si>
  <si>
    <t>بانک ملی</t>
  </si>
  <si>
    <t>بانک خاورمیانه</t>
  </si>
  <si>
    <t>بانک پاسارگاد</t>
  </si>
  <si>
    <t>درآمد حاصل از سرمایه­گذاری در سپرده کالایی</t>
  </si>
  <si>
    <t>درآمد حاصل از سرمایه گذاری در سپرده کالایی</t>
  </si>
  <si>
    <t xml:space="preserve">بانک ملی غدیر </t>
  </si>
  <si>
    <t>*918 ریال بابت تعدیل جاری کارگزاران می باشد.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</si>
</sst>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;[Red]\(#,##0\);\-\ ;"/>
    <numFmt numFmtId="165" formatCode="#,##0.000"/>
    <numFmt numFmtId="166" formatCode="#,##0.00000"/>
    <numFmt numFmtId="167" formatCode="#,##0.00\ ;[Red]\(#,##0.00\);\-\ "/>
  </numFmts>
  <fonts count="9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b/>
      <sz val="24"/>
      <color rgb="FF000000"/>
      <name val="B Nazanin"/>
      <charset val="178"/>
    </font>
    <font>
      <sz val="24"/>
      <color rgb="FF000000"/>
      <name val="Arial"/>
      <family val="2"/>
    </font>
    <font>
      <sz val="12"/>
      <color theme="1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164" fontId="4" fillId="0" borderId="2" xfId="0" applyNumberFormat="1" applyFont="1" applyBorder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3" fillId="0" borderId="4" xfId="0" applyFont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164" fontId="4" fillId="0" borderId="5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top"/>
    </xf>
    <xf numFmtId="164" fontId="4" fillId="0" borderId="6" xfId="0" applyNumberFormat="1" applyFont="1" applyBorder="1" applyAlignment="1">
      <alignment horizontal="right" vertical="top"/>
    </xf>
    <xf numFmtId="164" fontId="4" fillId="0" borderId="7" xfId="0" applyNumberFormat="1" applyFont="1" applyBorder="1" applyAlignment="1">
      <alignment horizontal="right" vertical="top"/>
    </xf>
    <xf numFmtId="164" fontId="4" fillId="0" borderId="8" xfId="0" applyNumberFormat="1" applyFont="1" applyBorder="1" applyAlignment="1">
      <alignment horizontal="right" vertical="top"/>
    </xf>
    <xf numFmtId="0" fontId="0" fillId="0" borderId="0" xfId="0" applyAlignment="1">
      <alignment horizontal="center"/>
    </xf>
    <xf numFmtId="165" fontId="4" fillId="0" borderId="2" xfId="0" applyNumberFormat="1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4" fontId="4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166" fontId="4" fillId="0" borderId="0" xfId="0" applyNumberFormat="1" applyFont="1" applyAlignment="1">
      <alignment horizontal="right" vertical="top"/>
    </xf>
    <xf numFmtId="38" fontId="0" fillId="0" borderId="0" xfId="0" applyNumberFormat="1" applyAlignment="1">
      <alignment horizontal="left"/>
    </xf>
    <xf numFmtId="3" fontId="4" fillId="0" borderId="0" xfId="0" applyNumberFormat="1" applyFont="1" applyAlignment="1">
      <alignment vertical="top"/>
    </xf>
    <xf numFmtId="164" fontId="7" fillId="0" borderId="5" xfId="0" applyNumberFormat="1" applyFont="1" applyBorder="1" applyAlignment="1">
      <alignment horizontal="right" vertical="top"/>
    </xf>
    <xf numFmtId="167" fontId="7" fillId="0" borderId="5" xfId="0" applyNumberFormat="1" applyFont="1" applyBorder="1" applyAlignment="1">
      <alignment horizontal="right" vertical="top"/>
    </xf>
    <xf numFmtId="164" fontId="7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165" fontId="4" fillId="0" borderId="0" xfId="0" applyNumberFormat="1" applyFont="1" applyAlignment="1">
      <alignment vertical="top"/>
    </xf>
    <xf numFmtId="167" fontId="4" fillId="0" borderId="2" xfId="0" applyNumberFormat="1" applyFont="1" applyBorder="1" applyAlignment="1">
      <alignment horizontal="right" vertical="top"/>
    </xf>
    <xf numFmtId="167" fontId="4" fillId="0" borderId="0" xfId="0" applyNumberFormat="1" applyFont="1" applyAlignment="1">
      <alignment horizontal="right" vertical="top"/>
    </xf>
    <xf numFmtId="167" fontId="4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top"/>
    </xf>
    <xf numFmtId="164" fontId="4" fillId="0" borderId="0" xfId="0" applyNumberFormat="1" applyFont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164" fontId="4" fillId="0" borderId="2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6" xfId="0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0" borderId="4" xfId="0" applyNumberFormat="1" applyFont="1" applyBorder="1" applyAlignment="1">
      <alignment horizontal="right" vertical="top"/>
    </xf>
    <xf numFmtId="3" fontId="4" fillId="0" borderId="6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1555749</xdr:colOff>
      <xdr:row>4</xdr:row>
      <xdr:rowOff>170295</xdr:rowOff>
    </xdr:from>
    <xdr:to>
      <xdr:col>1</xdr:col>
      <xdr:colOff>2066924</xdr:colOff>
      <xdr:row>12</xdr:row>
      <xdr:rowOff>114047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7EE370E-6DE4-4FAB-8C73-A454C5132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534001" y="1579995"/>
          <a:ext cx="5359400" cy="5353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rightToLeft="1" tabSelected="1" view="pageBreakPreview" zoomScaleNormal="100" zoomScaleSheetLayoutView="100" workbookViewId="0">
      <selection sqref="A1:C1"/>
    </sheetView>
  </sheetViews>
  <sheetFormatPr defaultRowHeight="37.5" customHeight="1" x14ac:dyDescent="0.4"/>
  <cols>
    <col min="1" max="1" width="72.7109375" style="19" customWidth="1"/>
    <col min="2" max="2" width="45.42578125" style="19" customWidth="1"/>
    <col min="3" max="3" width="10.7109375" style="19" customWidth="1"/>
    <col min="4" max="16384" width="9.140625" style="19"/>
  </cols>
  <sheetData>
    <row r="1" spans="1:3" ht="33" customHeight="1" x14ac:dyDescent="0.4">
      <c r="A1" s="52" t="s">
        <v>0</v>
      </c>
      <c r="B1" s="52"/>
      <c r="C1" s="52"/>
    </row>
    <row r="2" spans="1:3" ht="33" customHeight="1" x14ac:dyDescent="0.4">
      <c r="A2" s="52" t="s">
        <v>1</v>
      </c>
      <c r="B2" s="52"/>
      <c r="C2" s="52"/>
    </row>
    <row r="3" spans="1:3" ht="33" customHeight="1" x14ac:dyDescent="0.4">
      <c r="A3" s="52" t="s">
        <v>2</v>
      </c>
      <c r="B3" s="52"/>
      <c r="C3" s="52"/>
    </row>
    <row r="4" spans="1:3" ht="7.35" customHeight="1" x14ac:dyDescent="0.4">
      <c r="A4" s="53"/>
      <c r="B4" s="53"/>
      <c r="C4" s="53"/>
    </row>
    <row r="5" spans="1:3" ht="123.6" customHeight="1" x14ac:dyDescent="0.4">
      <c r="A5" s="53"/>
      <c r="B5" s="53"/>
      <c r="C5" s="53"/>
    </row>
    <row r="6" spans="1:3" ht="123.6" customHeight="1" x14ac:dyDescent="0.4">
      <c r="A6" s="53"/>
      <c r="B6" s="53"/>
      <c r="C6" s="53"/>
    </row>
    <row r="7" spans="1:3" ht="30" x14ac:dyDescent="0.4">
      <c r="A7" s="53"/>
      <c r="B7" s="53"/>
      <c r="C7" s="53"/>
    </row>
    <row r="8" spans="1:3" ht="30" x14ac:dyDescent="0.4">
      <c r="A8" s="53"/>
      <c r="B8" s="53"/>
      <c r="C8" s="53"/>
    </row>
    <row r="9" spans="1:3" ht="30" x14ac:dyDescent="0.4">
      <c r="A9" s="53"/>
      <c r="B9" s="53"/>
      <c r="C9" s="53"/>
    </row>
    <row r="10" spans="1:3" ht="30" x14ac:dyDescent="0.4">
      <c r="A10" s="53"/>
      <c r="B10" s="53"/>
      <c r="C10" s="53"/>
    </row>
    <row r="11" spans="1:3" ht="30" x14ac:dyDescent="0.4">
      <c r="A11" s="53"/>
      <c r="B11" s="53"/>
      <c r="C11" s="53"/>
    </row>
    <row r="12" spans="1:3" ht="30" x14ac:dyDescent="0.4">
      <c r="A12" s="53"/>
      <c r="B12" s="53"/>
      <c r="C12" s="53"/>
    </row>
    <row r="13" spans="1:3" ht="30" x14ac:dyDescent="0.4">
      <c r="A13" s="53"/>
      <c r="B13" s="53"/>
      <c r="C13" s="53"/>
    </row>
    <row r="14" spans="1:3" ht="30" x14ac:dyDescent="0.4">
      <c r="A14" s="53"/>
      <c r="B14" s="53"/>
      <c r="C14" s="53"/>
    </row>
    <row r="15" spans="1:3" ht="30" x14ac:dyDescent="0.4">
      <c r="A15" s="53"/>
      <c r="B15" s="53"/>
      <c r="C15" s="53"/>
    </row>
    <row r="16" spans="1:3" ht="30" x14ac:dyDescent="0.4">
      <c r="A16" s="53"/>
      <c r="B16" s="53"/>
      <c r="C16" s="53"/>
    </row>
    <row r="17" spans="1:3" ht="30" x14ac:dyDescent="0.4">
      <c r="A17" s="53"/>
      <c r="B17" s="53"/>
      <c r="C17" s="53"/>
    </row>
    <row r="18" spans="1:3" ht="30" x14ac:dyDescent="0.4">
      <c r="A18" s="53"/>
      <c r="B18" s="53"/>
      <c r="C18" s="53"/>
    </row>
    <row r="19" spans="1:3" ht="30" x14ac:dyDescent="0.4">
      <c r="A19" s="53"/>
      <c r="B19" s="53"/>
      <c r="C19" s="53"/>
    </row>
    <row r="20" spans="1:3" ht="30" x14ac:dyDescent="0.4">
      <c r="A20" s="53"/>
      <c r="B20" s="53"/>
      <c r="C20" s="53"/>
    </row>
    <row r="21" spans="1:3" ht="30" x14ac:dyDescent="0.4">
      <c r="A21" s="53"/>
      <c r="B21" s="53"/>
      <c r="C21" s="53"/>
    </row>
    <row r="22" spans="1:3" ht="30" x14ac:dyDescent="0.4">
      <c r="A22" s="53"/>
      <c r="B22" s="53"/>
      <c r="C22" s="53"/>
    </row>
    <row r="23" spans="1:3" ht="30" x14ac:dyDescent="0.4">
      <c r="A23" s="53"/>
      <c r="B23" s="53"/>
      <c r="C23" s="53"/>
    </row>
    <row r="24" spans="1:3" ht="30" x14ac:dyDescent="0.4">
      <c r="A24" s="53"/>
      <c r="B24" s="53"/>
      <c r="C24" s="53"/>
    </row>
    <row r="25" spans="1:3" ht="30" x14ac:dyDescent="0.4">
      <c r="A25" s="53"/>
      <c r="B25" s="53"/>
      <c r="C25" s="53"/>
    </row>
    <row r="26" spans="1:3" ht="30" x14ac:dyDescent="0.4">
      <c r="A26" s="53"/>
      <c r="B26" s="53"/>
      <c r="C26" s="53"/>
    </row>
    <row r="27" spans="1:3" ht="30" x14ac:dyDescent="0.4">
      <c r="A27" s="53"/>
      <c r="B27" s="53"/>
      <c r="C27" s="53"/>
    </row>
    <row r="28" spans="1:3" ht="30" x14ac:dyDescent="0.4">
      <c r="A28" s="53"/>
      <c r="B28" s="53"/>
      <c r="C28" s="53"/>
    </row>
    <row r="29" spans="1:3" ht="30" x14ac:dyDescent="0.4">
      <c r="A29" s="53"/>
      <c r="B29" s="53"/>
      <c r="C29" s="53"/>
    </row>
    <row r="30" spans="1:3" ht="30" x14ac:dyDescent="0.4">
      <c r="A30" s="53"/>
      <c r="B30" s="53"/>
      <c r="C30" s="53"/>
    </row>
    <row r="31" spans="1:3" ht="30" x14ac:dyDescent="0.4">
      <c r="A31" s="53"/>
      <c r="B31" s="53"/>
      <c r="C31" s="53"/>
    </row>
    <row r="32" spans="1:3" ht="30" x14ac:dyDescent="0.4">
      <c r="A32" s="53"/>
      <c r="B32" s="53"/>
      <c r="C32" s="53"/>
    </row>
    <row r="33" spans="1:3" ht="30" x14ac:dyDescent="0.4">
      <c r="A33" s="53"/>
      <c r="B33" s="53"/>
      <c r="C33" s="53"/>
    </row>
    <row r="34" spans="1:3" ht="30" x14ac:dyDescent="0.4">
      <c r="A34" s="53"/>
      <c r="B34" s="53"/>
      <c r="C34" s="53"/>
    </row>
    <row r="35" spans="1:3" ht="30" x14ac:dyDescent="0.4">
      <c r="A35" s="53"/>
      <c r="B35" s="53"/>
      <c r="C35" s="53"/>
    </row>
    <row r="36" spans="1:3" ht="30" x14ac:dyDescent="0.4">
      <c r="A36" s="53"/>
      <c r="B36" s="53"/>
      <c r="C36" s="53"/>
    </row>
    <row r="37" spans="1:3" ht="30" x14ac:dyDescent="0.4">
      <c r="A37" s="53"/>
      <c r="B37" s="53"/>
      <c r="C37" s="53"/>
    </row>
  </sheetData>
  <mergeCells count="4">
    <mergeCell ref="A1:C1"/>
    <mergeCell ref="A2:C2"/>
    <mergeCell ref="A3:C3"/>
    <mergeCell ref="A4:C37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2"/>
  <sheetViews>
    <sheetView rightToLeft="1" view="pageBreakPreview" zoomScale="60" zoomScaleNormal="100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1.75" customHeight="1" x14ac:dyDescent="0.2">
      <c r="A2" s="65" t="s">
        <v>90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21.75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4.45" customHeight="1" x14ac:dyDescent="0.2"/>
    <row r="5" spans="1:10" ht="14.45" customHeight="1" x14ac:dyDescent="0.2">
      <c r="A5" s="1" t="s">
        <v>168</v>
      </c>
      <c r="B5" s="66" t="s">
        <v>169</v>
      </c>
      <c r="C5" s="66"/>
      <c r="D5" s="66"/>
      <c r="E5" s="66"/>
      <c r="F5" s="66"/>
      <c r="G5" s="66"/>
      <c r="H5" s="66"/>
      <c r="I5" s="66"/>
      <c r="J5" s="66"/>
    </row>
    <row r="6" spans="1:10" ht="14.45" customHeight="1" x14ac:dyDescent="0.2">
      <c r="D6" s="62" t="s">
        <v>108</v>
      </c>
      <c r="E6" s="62"/>
      <c r="F6" s="62"/>
      <c r="H6" s="62" t="s">
        <v>109</v>
      </c>
      <c r="I6" s="62"/>
      <c r="J6" s="62"/>
    </row>
    <row r="7" spans="1:10" ht="36.4" customHeight="1" x14ac:dyDescent="0.2">
      <c r="A7" s="62" t="s">
        <v>170</v>
      </c>
      <c r="B7" s="62"/>
      <c r="D7" s="18" t="s">
        <v>171</v>
      </c>
      <c r="E7" s="3"/>
      <c r="F7" s="18" t="s">
        <v>172</v>
      </c>
      <c r="H7" s="18" t="s">
        <v>171</v>
      </c>
      <c r="I7" s="3"/>
      <c r="J7" s="18" t="s">
        <v>172</v>
      </c>
    </row>
    <row r="8" spans="1:10" ht="21.75" customHeight="1" x14ac:dyDescent="0.2">
      <c r="A8" s="54" t="s">
        <v>145</v>
      </c>
      <c r="B8" s="54"/>
      <c r="D8" s="9">
        <v>15860</v>
      </c>
      <c r="F8" s="10"/>
      <c r="H8" s="9">
        <v>179555</v>
      </c>
      <c r="J8" s="10"/>
    </row>
    <row r="9" spans="1:10" ht="21.75" customHeight="1" x14ac:dyDescent="0.2">
      <c r="A9" s="54" t="s">
        <v>256</v>
      </c>
      <c r="B9" s="54"/>
      <c r="D9" s="9">
        <v>11604</v>
      </c>
      <c r="F9" s="10"/>
      <c r="H9" s="9">
        <v>174999</v>
      </c>
      <c r="J9" s="10"/>
    </row>
    <row r="10" spans="1:10" ht="21.75" customHeight="1" x14ac:dyDescent="0.2">
      <c r="A10" s="54" t="s">
        <v>252</v>
      </c>
      <c r="B10" s="54"/>
      <c r="D10" s="9">
        <v>12009955</v>
      </c>
      <c r="F10" s="10"/>
      <c r="H10" s="9">
        <v>55603506</v>
      </c>
      <c r="J10" s="10"/>
    </row>
    <row r="11" spans="1:10" ht="21.75" customHeight="1" x14ac:dyDescent="0.2">
      <c r="A11" s="54" t="s">
        <v>253</v>
      </c>
      <c r="B11" s="54"/>
      <c r="D11" s="9">
        <v>11100</v>
      </c>
      <c r="F11" s="10"/>
      <c r="H11" s="9">
        <v>121753</v>
      </c>
      <c r="J11" s="10"/>
    </row>
    <row r="12" spans="1:10" ht="21.75" customHeight="1" x14ac:dyDescent="0.2">
      <c r="A12" s="58" t="s">
        <v>65</v>
      </c>
      <c r="B12" s="58"/>
      <c r="D12" s="14">
        <f>SUM(D8:D11)</f>
        <v>12048519</v>
      </c>
      <c r="F12" s="14"/>
      <c r="H12" s="14">
        <f>SUM(H8:H11)</f>
        <v>56079813</v>
      </c>
      <c r="J12" s="14"/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8:B8"/>
    <mergeCell ref="A7:B7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view="pageBreakPreview" zoomScale="60" zoomScaleNormal="100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5" t="s">
        <v>0</v>
      </c>
      <c r="B1" s="65"/>
      <c r="C1" s="65"/>
      <c r="D1" s="65"/>
      <c r="E1" s="65"/>
      <c r="F1" s="65"/>
    </row>
    <row r="2" spans="1:6" ht="21.75" customHeight="1" x14ac:dyDescent="0.2">
      <c r="A2" s="65" t="s">
        <v>90</v>
      </c>
      <c r="B2" s="65"/>
      <c r="C2" s="65"/>
      <c r="D2" s="65"/>
      <c r="E2" s="65"/>
      <c r="F2" s="65"/>
    </row>
    <row r="3" spans="1:6" ht="21.75" customHeight="1" x14ac:dyDescent="0.2">
      <c r="A3" s="65" t="s">
        <v>2</v>
      </c>
      <c r="B3" s="65"/>
      <c r="C3" s="65"/>
      <c r="D3" s="65"/>
      <c r="E3" s="65"/>
      <c r="F3" s="65"/>
    </row>
    <row r="4" spans="1:6" ht="14.45" customHeight="1" x14ac:dyDescent="0.2"/>
    <row r="5" spans="1:6" ht="29.1" customHeight="1" x14ac:dyDescent="0.2">
      <c r="A5" s="1" t="s">
        <v>173</v>
      </c>
      <c r="B5" s="66" t="s">
        <v>104</v>
      </c>
      <c r="C5" s="66"/>
      <c r="D5" s="66"/>
      <c r="E5" s="66"/>
      <c r="F5" s="66"/>
    </row>
    <row r="6" spans="1:6" ht="14.45" customHeight="1" x14ac:dyDescent="0.2">
      <c r="D6" s="2" t="s">
        <v>108</v>
      </c>
      <c r="F6" s="2" t="s">
        <v>9</v>
      </c>
    </row>
    <row r="7" spans="1:6" ht="14.45" customHeight="1" x14ac:dyDescent="0.2">
      <c r="A7" s="62" t="s">
        <v>104</v>
      </c>
      <c r="B7" s="62"/>
      <c r="D7" s="4" t="s">
        <v>87</v>
      </c>
      <c r="F7" s="4" t="s">
        <v>87</v>
      </c>
    </row>
    <row r="8" spans="1:6" ht="21.75" customHeight="1" x14ac:dyDescent="0.2">
      <c r="A8" s="63" t="s">
        <v>104</v>
      </c>
      <c r="B8" s="63"/>
      <c r="D8" s="20">
        <v>-918</v>
      </c>
      <c r="F8" s="20">
        <v>113335912</v>
      </c>
    </row>
    <row r="9" spans="1:6" ht="21.75" customHeight="1" x14ac:dyDescent="0.2">
      <c r="A9" s="54" t="s">
        <v>174</v>
      </c>
      <c r="B9" s="54"/>
      <c r="D9" s="9">
        <v>0</v>
      </c>
      <c r="F9" s="9">
        <v>0</v>
      </c>
    </row>
    <row r="10" spans="1:6" ht="21.75" customHeight="1" x14ac:dyDescent="0.2">
      <c r="A10" s="56" t="s">
        <v>175</v>
      </c>
      <c r="B10" s="56"/>
      <c r="D10" s="34">
        <v>248881223</v>
      </c>
      <c r="F10" s="34">
        <v>2650505852</v>
      </c>
    </row>
    <row r="11" spans="1:6" ht="21.75" customHeight="1" x14ac:dyDescent="0.2">
      <c r="A11" s="58" t="s">
        <v>65</v>
      </c>
      <c r="B11" s="58"/>
      <c r="D11" s="24">
        <f>SUM(D8:D10)</f>
        <v>248880305</v>
      </c>
      <c r="F11" s="24">
        <f>SUM(F8:F10)</f>
        <v>2763841764</v>
      </c>
    </row>
    <row r="12" spans="1:6" x14ac:dyDescent="0.2">
      <c r="A12" s="80" t="s">
        <v>257</v>
      </c>
      <c r="B12" s="80"/>
      <c r="C12" s="80"/>
      <c r="D12" s="80"/>
      <c r="E12" s="80"/>
      <c r="F12" s="80"/>
    </row>
  </sheetData>
  <mergeCells count="10">
    <mergeCell ref="A12:F12"/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46"/>
  <sheetViews>
    <sheetView rightToLeft="1" view="pageBreakPreview" zoomScale="60" zoomScaleNormal="100" workbookViewId="0">
      <selection sqref="A1:S1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18.28515625" bestFit="1" customWidth="1"/>
    <col min="4" max="4" width="1.28515625" customWidth="1"/>
    <col min="5" max="5" width="29.7109375" bestFit="1" customWidth="1"/>
    <col min="6" max="6" width="1.28515625" customWidth="1"/>
    <col min="7" max="7" width="19.85546875" bestFit="1" customWidth="1"/>
    <col min="8" max="8" width="1.28515625" customWidth="1"/>
    <col min="9" max="9" width="19.7109375" bestFit="1" customWidth="1"/>
    <col min="10" max="10" width="1.28515625" customWidth="1"/>
    <col min="11" max="11" width="12.28515625" bestFit="1" customWidth="1"/>
    <col min="12" max="12" width="1.28515625" customWidth="1"/>
    <col min="13" max="13" width="20.85546875" bestFit="1" customWidth="1"/>
    <col min="14" max="14" width="1.28515625" customWidth="1"/>
    <col min="15" max="15" width="19.7109375" bestFit="1" customWidth="1"/>
    <col min="16" max="16" width="1.28515625" customWidth="1"/>
    <col min="17" max="17" width="12.28515625" bestFit="1" customWidth="1"/>
    <col min="18" max="18" width="1.28515625" customWidth="1"/>
    <col min="19" max="19" width="20.85546875" bestFit="1" customWidth="1"/>
    <col min="20" max="20" width="0.28515625" customWidth="1"/>
  </cols>
  <sheetData>
    <row r="1" spans="1:19" ht="29.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ht="21.75" customHeight="1" x14ac:dyDescent="0.2">
      <c r="A2" s="65" t="s">
        <v>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21.75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19" ht="14.45" customHeight="1" x14ac:dyDescent="0.2"/>
    <row r="5" spans="1:19" ht="19.5" customHeight="1" x14ac:dyDescent="0.2">
      <c r="A5" s="66" t="s">
        <v>111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spans="1:19" ht="14.45" customHeight="1" x14ac:dyDescent="0.2">
      <c r="A6" s="62" t="s">
        <v>66</v>
      </c>
      <c r="C6" s="62" t="s">
        <v>176</v>
      </c>
      <c r="D6" s="62"/>
      <c r="E6" s="62"/>
      <c r="F6" s="62"/>
      <c r="G6" s="62"/>
      <c r="I6" s="62" t="s">
        <v>108</v>
      </c>
      <c r="J6" s="62"/>
      <c r="K6" s="62"/>
      <c r="L6" s="62"/>
      <c r="M6" s="62"/>
      <c r="O6" s="62" t="s">
        <v>109</v>
      </c>
      <c r="P6" s="62"/>
      <c r="Q6" s="62"/>
      <c r="R6" s="62"/>
      <c r="S6" s="62"/>
    </row>
    <row r="7" spans="1:19" ht="29.1" customHeight="1" x14ac:dyDescent="0.2">
      <c r="A7" s="62"/>
      <c r="C7" s="18" t="s">
        <v>177</v>
      </c>
      <c r="D7" s="3"/>
      <c r="E7" s="18" t="s">
        <v>178</v>
      </c>
      <c r="F7" s="3"/>
      <c r="G7" s="18" t="s">
        <v>179</v>
      </c>
      <c r="I7" s="18" t="s">
        <v>180</v>
      </c>
      <c r="J7" s="3"/>
      <c r="K7" s="18" t="s">
        <v>181</v>
      </c>
      <c r="L7" s="3"/>
      <c r="M7" s="18" t="s">
        <v>182</v>
      </c>
      <c r="O7" s="18" t="s">
        <v>180</v>
      </c>
      <c r="P7" s="3"/>
      <c r="Q7" s="18" t="s">
        <v>181</v>
      </c>
      <c r="R7" s="3"/>
      <c r="S7" s="18" t="s">
        <v>182</v>
      </c>
    </row>
    <row r="8" spans="1:19" ht="21.75" customHeight="1" x14ac:dyDescent="0.2">
      <c r="A8" s="5" t="s">
        <v>51</v>
      </c>
      <c r="C8" s="5" t="s">
        <v>183</v>
      </c>
      <c r="E8" s="6">
        <v>6000000</v>
      </c>
      <c r="G8" s="6">
        <v>450</v>
      </c>
      <c r="I8" s="6">
        <v>0</v>
      </c>
      <c r="K8" s="6">
        <v>0</v>
      </c>
      <c r="M8" s="6">
        <v>0</v>
      </c>
      <c r="O8" s="20">
        <v>2700000000</v>
      </c>
      <c r="Q8" s="6">
        <v>0</v>
      </c>
      <c r="S8" s="20">
        <v>2700000000</v>
      </c>
    </row>
    <row r="9" spans="1:19" ht="21.75" customHeight="1" x14ac:dyDescent="0.2">
      <c r="A9" s="8" t="s">
        <v>39</v>
      </c>
      <c r="C9" s="8" t="s">
        <v>184</v>
      </c>
      <c r="E9" s="9">
        <v>5000000</v>
      </c>
      <c r="G9" s="9">
        <v>1100</v>
      </c>
      <c r="I9" s="9">
        <v>0</v>
      </c>
      <c r="K9" s="9">
        <v>0</v>
      </c>
      <c r="M9" s="9">
        <v>0</v>
      </c>
      <c r="O9" s="21">
        <v>5500000000</v>
      </c>
      <c r="Q9" s="9">
        <v>0</v>
      </c>
      <c r="S9" s="21">
        <v>5500000000</v>
      </c>
    </row>
    <row r="10" spans="1:19" ht="21.75" customHeight="1" x14ac:dyDescent="0.2">
      <c r="A10" s="8" t="s">
        <v>40</v>
      </c>
      <c r="C10" s="8" t="s">
        <v>185</v>
      </c>
      <c r="E10" s="9">
        <v>5000000</v>
      </c>
      <c r="G10" s="9">
        <v>1170</v>
      </c>
      <c r="I10" s="9">
        <v>0</v>
      </c>
      <c r="K10" s="9">
        <v>0</v>
      </c>
      <c r="M10" s="9">
        <v>0</v>
      </c>
      <c r="O10" s="21">
        <v>5850000000</v>
      </c>
      <c r="Q10" s="9">
        <v>0</v>
      </c>
      <c r="S10" s="21">
        <v>5850000000</v>
      </c>
    </row>
    <row r="11" spans="1:19" ht="21.75" customHeight="1" x14ac:dyDescent="0.2">
      <c r="A11" s="8" t="s">
        <v>58</v>
      </c>
      <c r="C11" s="8" t="s">
        <v>186</v>
      </c>
      <c r="E11" s="9">
        <v>3000000</v>
      </c>
      <c r="G11" s="9">
        <v>370</v>
      </c>
      <c r="I11" s="9">
        <v>0</v>
      </c>
      <c r="K11" s="9">
        <v>0</v>
      </c>
      <c r="M11" s="9">
        <v>0</v>
      </c>
      <c r="O11" s="21">
        <v>1110000000</v>
      </c>
      <c r="Q11" s="9">
        <v>0</v>
      </c>
      <c r="S11" s="21">
        <v>1110000000</v>
      </c>
    </row>
    <row r="12" spans="1:19" ht="21.75" customHeight="1" x14ac:dyDescent="0.2">
      <c r="A12" s="8" t="s">
        <v>19</v>
      </c>
      <c r="C12" s="8" t="s">
        <v>187</v>
      </c>
      <c r="E12" s="9">
        <v>4000000</v>
      </c>
      <c r="G12" s="9">
        <v>135</v>
      </c>
      <c r="I12" s="9">
        <v>0</v>
      </c>
      <c r="K12" s="9">
        <v>0</v>
      </c>
      <c r="M12" s="9">
        <v>0</v>
      </c>
      <c r="O12" s="21">
        <v>540000000</v>
      </c>
      <c r="Q12" s="9">
        <v>0</v>
      </c>
      <c r="S12" s="21">
        <v>540000000</v>
      </c>
    </row>
    <row r="13" spans="1:19" ht="21.75" customHeight="1" x14ac:dyDescent="0.2">
      <c r="A13" s="8" t="s">
        <v>154</v>
      </c>
      <c r="C13" s="8" t="s">
        <v>186</v>
      </c>
      <c r="E13" s="9">
        <v>10000000</v>
      </c>
      <c r="G13" s="9">
        <v>115</v>
      </c>
      <c r="I13" s="9">
        <v>0</v>
      </c>
      <c r="K13" s="9">
        <v>0</v>
      </c>
      <c r="M13" s="9">
        <v>0</v>
      </c>
      <c r="O13" s="21">
        <v>1150000000</v>
      </c>
      <c r="Q13" s="9">
        <v>0</v>
      </c>
      <c r="S13" s="21">
        <v>1150000000</v>
      </c>
    </row>
    <row r="14" spans="1:19" ht="21.75" customHeight="1" x14ac:dyDescent="0.2">
      <c r="A14" s="8" t="s">
        <v>46</v>
      </c>
      <c r="C14" s="8" t="s">
        <v>188</v>
      </c>
      <c r="E14" s="9">
        <v>1400000</v>
      </c>
      <c r="G14" s="9">
        <v>955</v>
      </c>
      <c r="I14" s="9">
        <v>0</v>
      </c>
      <c r="K14" s="9">
        <v>0</v>
      </c>
      <c r="M14" s="9">
        <v>0</v>
      </c>
      <c r="O14" s="21">
        <v>1337000000</v>
      </c>
      <c r="Q14" s="9">
        <v>0</v>
      </c>
      <c r="S14" s="21">
        <v>1337000000</v>
      </c>
    </row>
    <row r="15" spans="1:19" ht="21.75" customHeight="1" x14ac:dyDescent="0.2">
      <c r="A15" s="8" t="s">
        <v>146</v>
      </c>
      <c r="C15" s="8" t="s">
        <v>189</v>
      </c>
      <c r="E15" s="9">
        <v>1700000</v>
      </c>
      <c r="G15" s="9">
        <v>1</v>
      </c>
      <c r="I15" s="9">
        <v>0</v>
      </c>
      <c r="K15" s="9">
        <v>0</v>
      </c>
      <c r="M15" s="9">
        <v>0</v>
      </c>
      <c r="O15" s="21">
        <v>1700000</v>
      </c>
      <c r="Q15" s="9">
        <v>0</v>
      </c>
      <c r="S15" s="21">
        <v>1700000</v>
      </c>
    </row>
    <row r="16" spans="1:19" ht="21.75" customHeight="1" x14ac:dyDescent="0.2">
      <c r="A16" s="8" t="s">
        <v>139</v>
      </c>
      <c r="C16" s="8" t="s">
        <v>186</v>
      </c>
      <c r="E16" s="9">
        <v>7000000</v>
      </c>
      <c r="G16" s="9">
        <v>55</v>
      </c>
      <c r="I16" s="9">
        <v>0</v>
      </c>
      <c r="K16" s="9">
        <v>0</v>
      </c>
      <c r="M16" s="9">
        <v>0</v>
      </c>
      <c r="O16" s="21">
        <v>385000000</v>
      </c>
      <c r="Q16" s="9">
        <v>0</v>
      </c>
      <c r="S16" s="21">
        <v>385000000</v>
      </c>
    </row>
    <row r="17" spans="1:19" ht="21.75" customHeight="1" x14ac:dyDescent="0.2">
      <c r="A17" s="8" t="s">
        <v>43</v>
      </c>
      <c r="C17" s="8" t="s">
        <v>186</v>
      </c>
      <c r="E17" s="9">
        <v>1700000</v>
      </c>
      <c r="G17" s="9">
        <v>2070</v>
      </c>
      <c r="I17" s="9">
        <v>0</v>
      </c>
      <c r="K17" s="9">
        <v>0</v>
      </c>
      <c r="M17" s="9">
        <v>0</v>
      </c>
      <c r="O17" s="21">
        <v>3519000000</v>
      </c>
      <c r="Q17" s="9">
        <v>0</v>
      </c>
      <c r="S17" s="21">
        <v>3519000000</v>
      </c>
    </row>
    <row r="18" spans="1:19" ht="21.75" customHeight="1" x14ac:dyDescent="0.2">
      <c r="A18" s="8" t="s">
        <v>24</v>
      </c>
      <c r="C18" s="8" t="s">
        <v>190</v>
      </c>
      <c r="E18" s="9">
        <v>7000000</v>
      </c>
      <c r="G18" s="9">
        <v>360</v>
      </c>
      <c r="I18" s="9">
        <v>0</v>
      </c>
      <c r="K18" s="9">
        <v>0</v>
      </c>
      <c r="M18" s="9">
        <v>0</v>
      </c>
      <c r="O18" s="21">
        <v>2520000000</v>
      </c>
      <c r="Q18" s="9">
        <v>0</v>
      </c>
      <c r="S18" s="21">
        <v>2520000000</v>
      </c>
    </row>
    <row r="19" spans="1:19" ht="21.75" customHeight="1" x14ac:dyDescent="0.2">
      <c r="A19" s="8" t="s">
        <v>57</v>
      </c>
      <c r="C19" s="8" t="s">
        <v>191</v>
      </c>
      <c r="E19" s="9">
        <v>11000000</v>
      </c>
      <c r="G19" s="9">
        <v>380</v>
      </c>
      <c r="I19" s="9">
        <v>0</v>
      </c>
      <c r="K19" s="9">
        <v>0</v>
      </c>
      <c r="M19" s="9">
        <v>0</v>
      </c>
      <c r="O19" s="21">
        <v>4180000000</v>
      </c>
      <c r="Q19" s="9">
        <v>0</v>
      </c>
      <c r="S19" s="21">
        <v>4180000000</v>
      </c>
    </row>
    <row r="20" spans="1:19" ht="21.75" customHeight="1" x14ac:dyDescent="0.2">
      <c r="A20" s="8" t="s">
        <v>20</v>
      </c>
      <c r="C20" s="8" t="s">
        <v>192</v>
      </c>
      <c r="E20" s="9">
        <v>8800000</v>
      </c>
      <c r="G20" s="9">
        <v>54</v>
      </c>
      <c r="I20" s="9">
        <v>0</v>
      </c>
      <c r="K20" s="9">
        <v>0</v>
      </c>
      <c r="M20" s="9">
        <v>0</v>
      </c>
      <c r="O20" s="21">
        <v>475200000</v>
      </c>
      <c r="Q20" s="9">
        <v>0</v>
      </c>
      <c r="S20" s="21">
        <v>475200000</v>
      </c>
    </row>
    <row r="21" spans="1:19" ht="21.75" customHeight="1" x14ac:dyDescent="0.2">
      <c r="A21" s="8" t="s">
        <v>52</v>
      </c>
      <c r="C21" s="8" t="s">
        <v>193</v>
      </c>
      <c r="E21" s="9">
        <v>12000000</v>
      </c>
      <c r="G21" s="9">
        <v>280</v>
      </c>
      <c r="I21" s="9">
        <v>0</v>
      </c>
      <c r="K21" s="9">
        <v>0</v>
      </c>
      <c r="M21" s="9">
        <v>0</v>
      </c>
      <c r="O21" s="21">
        <v>3360000000</v>
      </c>
      <c r="Q21" s="9">
        <v>0</v>
      </c>
      <c r="S21" s="21">
        <v>3360000000</v>
      </c>
    </row>
    <row r="22" spans="1:19" ht="21.75" customHeight="1" x14ac:dyDescent="0.2">
      <c r="A22" s="8" t="s">
        <v>54</v>
      </c>
      <c r="C22" s="8" t="s">
        <v>194</v>
      </c>
      <c r="E22" s="9">
        <v>6600000</v>
      </c>
      <c r="G22" s="9">
        <v>7</v>
      </c>
      <c r="I22" s="9">
        <v>0</v>
      </c>
      <c r="K22" s="9">
        <v>0</v>
      </c>
      <c r="M22" s="9">
        <v>0</v>
      </c>
      <c r="O22" s="21">
        <v>46200000</v>
      </c>
      <c r="Q22" s="9">
        <v>0</v>
      </c>
      <c r="S22" s="21">
        <v>46200000</v>
      </c>
    </row>
    <row r="23" spans="1:19" ht="21.75" customHeight="1" x14ac:dyDescent="0.2">
      <c r="A23" s="8" t="s">
        <v>42</v>
      </c>
      <c r="C23" s="8" t="s">
        <v>195</v>
      </c>
      <c r="E23" s="9">
        <v>550000</v>
      </c>
      <c r="G23" s="9">
        <v>6810</v>
      </c>
      <c r="I23" s="9">
        <v>0</v>
      </c>
      <c r="K23" s="9">
        <v>0</v>
      </c>
      <c r="M23" s="9">
        <v>0</v>
      </c>
      <c r="O23" s="21">
        <v>3745500000</v>
      </c>
      <c r="Q23" s="9">
        <v>0</v>
      </c>
      <c r="S23" s="21">
        <v>3745500000</v>
      </c>
    </row>
    <row r="24" spans="1:19" ht="21.75" customHeight="1" x14ac:dyDescent="0.2">
      <c r="A24" s="8" t="s">
        <v>48</v>
      </c>
      <c r="C24" s="8" t="s">
        <v>196</v>
      </c>
      <c r="E24" s="9">
        <v>1000000</v>
      </c>
      <c r="G24" s="9">
        <v>155</v>
      </c>
      <c r="I24" s="9">
        <v>0</v>
      </c>
      <c r="K24" s="9">
        <v>0</v>
      </c>
      <c r="M24" s="9">
        <v>0</v>
      </c>
      <c r="O24" s="21">
        <v>155000000</v>
      </c>
      <c r="Q24" s="9">
        <v>0</v>
      </c>
      <c r="S24" s="21">
        <v>155000000</v>
      </c>
    </row>
    <row r="25" spans="1:19" ht="21.75" customHeight="1" x14ac:dyDescent="0.2">
      <c r="A25" s="8" t="s">
        <v>124</v>
      </c>
      <c r="C25" s="8" t="s">
        <v>197</v>
      </c>
      <c r="E25" s="9">
        <v>1100000</v>
      </c>
      <c r="G25" s="9">
        <v>970</v>
      </c>
      <c r="I25" s="9">
        <v>0</v>
      </c>
      <c r="K25" s="9">
        <v>0</v>
      </c>
      <c r="M25" s="9">
        <v>0</v>
      </c>
      <c r="O25" s="21">
        <v>1067000000</v>
      </c>
      <c r="Q25" s="9">
        <v>0</v>
      </c>
      <c r="S25" s="21">
        <v>1067000000</v>
      </c>
    </row>
    <row r="26" spans="1:19" ht="21.75" customHeight="1" x14ac:dyDescent="0.2">
      <c r="A26" s="8" t="s">
        <v>120</v>
      </c>
      <c r="C26" s="8" t="s">
        <v>198</v>
      </c>
      <c r="E26" s="9">
        <v>22000</v>
      </c>
      <c r="G26" s="9">
        <v>38000</v>
      </c>
      <c r="I26" s="9">
        <v>0</v>
      </c>
      <c r="K26" s="9">
        <v>0</v>
      </c>
      <c r="M26" s="9">
        <v>0</v>
      </c>
      <c r="O26" s="21">
        <v>836000000</v>
      </c>
      <c r="Q26" s="9">
        <v>0</v>
      </c>
      <c r="S26" s="21">
        <v>836000000</v>
      </c>
    </row>
    <row r="27" spans="1:19" ht="21.75" customHeight="1" x14ac:dyDescent="0.2">
      <c r="A27" s="8" t="s">
        <v>53</v>
      </c>
      <c r="C27" s="8" t="s">
        <v>199</v>
      </c>
      <c r="E27" s="9">
        <v>500000</v>
      </c>
      <c r="G27" s="9">
        <v>8700</v>
      </c>
      <c r="I27" s="21">
        <v>4350000000</v>
      </c>
      <c r="K27" s="21">
        <v>64574899</v>
      </c>
      <c r="M27" s="21">
        <v>4285425101</v>
      </c>
      <c r="O27" s="21">
        <v>4350000000</v>
      </c>
      <c r="Q27" s="21">
        <v>64574899</v>
      </c>
      <c r="S27" s="21">
        <v>4285425101</v>
      </c>
    </row>
    <row r="28" spans="1:19" ht="21.75" customHeight="1" x14ac:dyDescent="0.2">
      <c r="A28" s="8" t="s">
        <v>47</v>
      </c>
      <c r="C28" s="8" t="s">
        <v>200</v>
      </c>
      <c r="E28" s="9">
        <v>4000000</v>
      </c>
      <c r="G28" s="9">
        <v>510</v>
      </c>
      <c r="I28" s="9">
        <v>0</v>
      </c>
      <c r="K28" s="9">
        <v>0</v>
      </c>
      <c r="M28" s="9">
        <v>0</v>
      </c>
      <c r="O28" s="21">
        <v>2040000000</v>
      </c>
      <c r="Q28" s="9">
        <v>0</v>
      </c>
      <c r="S28" s="21">
        <v>2040000000</v>
      </c>
    </row>
    <row r="29" spans="1:19" ht="21.75" customHeight="1" x14ac:dyDescent="0.2">
      <c r="A29" s="8" t="s">
        <v>33</v>
      </c>
      <c r="C29" s="8" t="s">
        <v>201</v>
      </c>
      <c r="E29" s="9">
        <v>1700000</v>
      </c>
      <c r="G29" s="9">
        <v>2000</v>
      </c>
      <c r="I29" s="9">
        <v>0</v>
      </c>
      <c r="K29" s="9">
        <v>0</v>
      </c>
      <c r="M29" s="9">
        <v>0</v>
      </c>
      <c r="O29" s="21">
        <v>3400000000</v>
      </c>
      <c r="Q29" s="9">
        <v>0</v>
      </c>
      <c r="S29" s="21">
        <v>3400000000</v>
      </c>
    </row>
    <row r="30" spans="1:19" ht="21.75" customHeight="1" x14ac:dyDescent="0.2">
      <c r="A30" s="8" t="s">
        <v>37</v>
      </c>
      <c r="C30" s="8" t="s">
        <v>198</v>
      </c>
      <c r="E30" s="9">
        <v>1000000</v>
      </c>
      <c r="G30" s="9">
        <v>3800</v>
      </c>
      <c r="I30" s="9">
        <v>0</v>
      </c>
      <c r="K30" s="9">
        <v>0</v>
      </c>
      <c r="M30" s="9">
        <v>0</v>
      </c>
      <c r="O30" s="21">
        <v>3800000000</v>
      </c>
      <c r="Q30" s="21">
        <v>7792208</v>
      </c>
      <c r="S30" s="21">
        <v>3792207792</v>
      </c>
    </row>
    <row r="31" spans="1:19" ht="21.75" customHeight="1" x14ac:dyDescent="0.2">
      <c r="A31" s="8" t="s">
        <v>59</v>
      </c>
      <c r="C31" s="8" t="s">
        <v>186</v>
      </c>
      <c r="E31" s="9">
        <v>5000000</v>
      </c>
      <c r="G31" s="9">
        <v>800</v>
      </c>
      <c r="I31" s="9">
        <v>0</v>
      </c>
      <c r="K31" s="9">
        <v>0</v>
      </c>
      <c r="M31" s="9">
        <v>0</v>
      </c>
      <c r="O31" s="21">
        <v>4000000000</v>
      </c>
      <c r="Q31" s="9">
        <v>0</v>
      </c>
      <c r="S31" s="21">
        <v>4000000000</v>
      </c>
    </row>
    <row r="32" spans="1:19" ht="21.75" customHeight="1" x14ac:dyDescent="0.2">
      <c r="A32" s="8" t="s">
        <v>117</v>
      </c>
      <c r="C32" s="8" t="s">
        <v>202</v>
      </c>
      <c r="E32" s="9">
        <v>2000000</v>
      </c>
      <c r="G32" s="9">
        <v>400</v>
      </c>
      <c r="I32" s="9">
        <v>0</v>
      </c>
      <c r="K32" s="9">
        <v>0</v>
      </c>
      <c r="M32" s="9">
        <v>0</v>
      </c>
      <c r="O32" s="21">
        <v>800000000</v>
      </c>
      <c r="Q32" s="9">
        <v>0</v>
      </c>
      <c r="S32" s="21">
        <v>800000000</v>
      </c>
    </row>
    <row r="33" spans="1:19" ht="21.75" customHeight="1" x14ac:dyDescent="0.2">
      <c r="A33" s="8" t="s">
        <v>35</v>
      </c>
      <c r="C33" s="8" t="s">
        <v>186</v>
      </c>
      <c r="E33" s="9">
        <v>6325000</v>
      </c>
      <c r="G33" s="9">
        <v>60</v>
      </c>
      <c r="I33" s="9">
        <v>0</v>
      </c>
      <c r="K33" s="9">
        <v>0</v>
      </c>
      <c r="M33" s="9">
        <v>0</v>
      </c>
      <c r="O33" s="21">
        <v>379500000</v>
      </c>
      <c r="Q33" s="9">
        <v>0</v>
      </c>
      <c r="S33" s="21">
        <v>379500000</v>
      </c>
    </row>
    <row r="34" spans="1:19" ht="21.75" customHeight="1" x14ac:dyDescent="0.2">
      <c r="A34" s="8" t="s">
        <v>49</v>
      </c>
      <c r="C34" s="8" t="s">
        <v>190</v>
      </c>
      <c r="E34" s="9">
        <v>1900000</v>
      </c>
      <c r="G34" s="9">
        <v>3000</v>
      </c>
      <c r="I34" s="9">
        <v>0</v>
      </c>
      <c r="K34" s="9">
        <v>0</v>
      </c>
      <c r="M34" s="9">
        <v>0</v>
      </c>
      <c r="O34" s="21">
        <v>5700000000</v>
      </c>
      <c r="Q34" s="9">
        <v>0</v>
      </c>
      <c r="S34" s="21">
        <v>5700000000</v>
      </c>
    </row>
    <row r="35" spans="1:19" ht="21.75" customHeight="1" x14ac:dyDescent="0.2">
      <c r="A35" s="8" t="s">
        <v>152</v>
      </c>
      <c r="C35" s="8" t="s">
        <v>186</v>
      </c>
      <c r="E35" s="9">
        <v>12000000</v>
      </c>
      <c r="G35" s="9">
        <v>160</v>
      </c>
      <c r="I35" s="9">
        <v>0</v>
      </c>
      <c r="K35" s="9">
        <v>0</v>
      </c>
      <c r="M35" s="9">
        <v>0</v>
      </c>
      <c r="O35" s="21">
        <v>1920000000</v>
      </c>
      <c r="Q35" s="9">
        <v>0</v>
      </c>
      <c r="S35" s="21">
        <v>1920000000</v>
      </c>
    </row>
    <row r="36" spans="1:19" ht="21.75" customHeight="1" x14ac:dyDescent="0.2">
      <c r="A36" s="8" t="s">
        <v>26</v>
      </c>
      <c r="C36" s="8" t="s">
        <v>203</v>
      </c>
      <c r="E36" s="9">
        <v>1400000</v>
      </c>
      <c r="G36" s="9">
        <v>5330</v>
      </c>
      <c r="I36" s="9">
        <v>0</v>
      </c>
      <c r="K36" s="9">
        <v>0</v>
      </c>
      <c r="M36" s="9">
        <v>0</v>
      </c>
      <c r="O36" s="21">
        <v>7462000000</v>
      </c>
      <c r="Q36" s="9">
        <v>0</v>
      </c>
      <c r="S36" s="21">
        <v>7462000000</v>
      </c>
    </row>
    <row r="37" spans="1:19" ht="21.75" customHeight="1" x14ac:dyDescent="0.2">
      <c r="A37" s="8" t="s">
        <v>56</v>
      </c>
      <c r="C37" s="8" t="s">
        <v>204</v>
      </c>
      <c r="E37" s="9">
        <v>7000000</v>
      </c>
      <c r="G37" s="9">
        <v>410</v>
      </c>
      <c r="I37" s="9">
        <v>0</v>
      </c>
      <c r="K37" s="9">
        <v>0</v>
      </c>
      <c r="M37" s="9">
        <v>0</v>
      </c>
      <c r="O37" s="21">
        <v>2870000000</v>
      </c>
      <c r="Q37" s="9">
        <v>0</v>
      </c>
      <c r="S37" s="21">
        <v>2870000000</v>
      </c>
    </row>
    <row r="38" spans="1:19" ht="21.75" customHeight="1" x14ac:dyDescent="0.2">
      <c r="A38" s="8" t="s">
        <v>28</v>
      </c>
      <c r="C38" s="8" t="s">
        <v>205</v>
      </c>
      <c r="E38" s="9">
        <v>200000</v>
      </c>
      <c r="G38" s="9">
        <v>10238</v>
      </c>
      <c r="I38" s="9">
        <v>0</v>
      </c>
      <c r="K38" s="9">
        <v>0</v>
      </c>
      <c r="M38" s="9">
        <v>0</v>
      </c>
      <c r="O38" s="21">
        <v>2047600000</v>
      </c>
      <c r="Q38" s="9">
        <v>0</v>
      </c>
      <c r="S38" s="21">
        <v>2047600000</v>
      </c>
    </row>
    <row r="39" spans="1:19" ht="21.75" customHeight="1" x14ac:dyDescent="0.2">
      <c r="A39" s="8" t="s">
        <v>36</v>
      </c>
      <c r="C39" s="8" t="s">
        <v>200</v>
      </c>
      <c r="E39" s="9">
        <v>30000000</v>
      </c>
      <c r="G39" s="9">
        <v>190</v>
      </c>
      <c r="I39" s="9">
        <v>0</v>
      </c>
      <c r="K39" s="9">
        <v>0</v>
      </c>
      <c r="M39" s="9">
        <v>0</v>
      </c>
      <c r="O39" s="21">
        <v>5700000000</v>
      </c>
      <c r="Q39" s="9">
        <v>0</v>
      </c>
      <c r="S39" s="21">
        <v>5700000000</v>
      </c>
    </row>
    <row r="40" spans="1:19" ht="21.75" customHeight="1" x14ac:dyDescent="0.2">
      <c r="A40" s="8" t="s">
        <v>41</v>
      </c>
      <c r="C40" s="8" t="s">
        <v>206</v>
      </c>
      <c r="E40" s="9">
        <v>2000000</v>
      </c>
      <c r="G40" s="9">
        <v>800</v>
      </c>
      <c r="I40" s="9">
        <v>0</v>
      </c>
      <c r="K40" s="9">
        <v>0</v>
      </c>
      <c r="M40" s="9">
        <v>0</v>
      </c>
      <c r="O40" s="21">
        <v>1600000000</v>
      </c>
      <c r="Q40" s="9">
        <v>0</v>
      </c>
      <c r="S40" s="21">
        <v>1600000000</v>
      </c>
    </row>
    <row r="41" spans="1:19" ht="21.75" customHeight="1" x14ac:dyDescent="0.2">
      <c r="A41" s="8" t="s">
        <v>143</v>
      </c>
      <c r="C41" s="8" t="s">
        <v>207</v>
      </c>
      <c r="E41" s="9">
        <v>5000000</v>
      </c>
      <c r="G41" s="9">
        <v>380</v>
      </c>
      <c r="I41" s="9">
        <v>0</v>
      </c>
      <c r="K41" s="9">
        <v>0</v>
      </c>
      <c r="M41" s="9">
        <v>0</v>
      </c>
      <c r="O41" s="21">
        <v>1900000000</v>
      </c>
      <c r="Q41" s="9">
        <v>0</v>
      </c>
      <c r="S41" s="21">
        <v>1900000000</v>
      </c>
    </row>
    <row r="42" spans="1:19" ht="21.75" customHeight="1" x14ac:dyDescent="0.2">
      <c r="A42" s="8" t="s">
        <v>127</v>
      </c>
      <c r="C42" s="8" t="s">
        <v>190</v>
      </c>
      <c r="E42" s="9">
        <v>4000000</v>
      </c>
      <c r="G42" s="9">
        <v>37</v>
      </c>
      <c r="I42" s="9">
        <v>0</v>
      </c>
      <c r="K42" s="9">
        <v>0</v>
      </c>
      <c r="M42" s="9">
        <v>0</v>
      </c>
      <c r="O42" s="21">
        <v>148000000</v>
      </c>
      <c r="Q42" s="9">
        <v>0</v>
      </c>
      <c r="S42" s="21">
        <v>148000000</v>
      </c>
    </row>
    <row r="43" spans="1:19" ht="21.75" customHeight="1" x14ac:dyDescent="0.2">
      <c r="A43" s="8" t="s">
        <v>27</v>
      </c>
      <c r="C43" s="8" t="s">
        <v>208</v>
      </c>
      <c r="E43" s="9">
        <v>7250000</v>
      </c>
      <c r="G43" s="9">
        <v>170</v>
      </c>
      <c r="I43" s="9">
        <v>0</v>
      </c>
      <c r="K43" s="9">
        <v>0</v>
      </c>
      <c r="M43" s="9">
        <v>0</v>
      </c>
      <c r="O43" s="21">
        <v>1232500000</v>
      </c>
      <c r="Q43" s="9">
        <v>0</v>
      </c>
      <c r="S43" s="21">
        <v>1232500000</v>
      </c>
    </row>
    <row r="44" spans="1:19" ht="21.75" customHeight="1" x14ac:dyDescent="0.2">
      <c r="A44" s="8" t="s">
        <v>129</v>
      </c>
      <c r="C44" s="8" t="s">
        <v>190</v>
      </c>
      <c r="E44" s="9">
        <v>6000000</v>
      </c>
      <c r="G44" s="9">
        <v>20</v>
      </c>
      <c r="I44" s="9">
        <v>0</v>
      </c>
      <c r="K44" s="9">
        <v>0</v>
      </c>
      <c r="M44" s="9">
        <v>0</v>
      </c>
      <c r="O44" s="21">
        <v>120000000</v>
      </c>
      <c r="Q44" s="9">
        <v>0</v>
      </c>
      <c r="S44" s="21">
        <v>120000000</v>
      </c>
    </row>
    <row r="45" spans="1:19" ht="21.75" customHeight="1" x14ac:dyDescent="0.2">
      <c r="A45" s="11" t="s">
        <v>30</v>
      </c>
      <c r="C45" s="11" t="s">
        <v>209</v>
      </c>
      <c r="E45" s="12">
        <v>1000000</v>
      </c>
      <c r="G45" s="12">
        <v>325</v>
      </c>
      <c r="I45" s="12">
        <v>0</v>
      </c>
      <c r="K45" s="12">
        <v>0</v>
      </c>
      <c r="M45" s="12">
        <v>0</v>
      </c>
      <c r="O45" s="34">
        <v>325000000</v>
      </c>
      <c r="Q45" s="12">
        <v>0</v>
      </c>
      <c r="S45" s="34">
        <v>325000000</v>
      </c>
    </row>
    <row r="46" spans="1:19" ht="21.75" customHeight="1" x14ac:dyDescent="0.2">
      <c r="A46" s="13" t="s">
        <v>65</v>
      </c>
      <c r="C46" s="14"/>
      <c r="E46" s="14"/>
      <c r="G46" s="14"/>
      <c r="I46" s="24">
        <f>SUM(I8:I45)</f>
        <v>4350000000</v>
      </c>
      <c r="K46" s="24">
        <f>SUM(K8:K45)</f>
        <v>64574899</v>
      </c>
      <c r="M46" s="24">
        <f>SUM(M8:M45)</f>
        <v>4285425101</v>
      </c>
      <c r="O46" s="24">
        <f>SUM(O8:O45)</f>
        <v>88272200000</v>
      </c>
      <c r="Q46" s="24">
        <f>SUM(Q8:Q45)</f>
        <v>72367107</v>
      </c>
      <c r="S46" s="24">
        <f>SUM(S8:S45)</f>
        <v>88199832893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6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24"/>
  <sheetViews>
    <sheetView rightToLeft="1" view="pageBreakPreview" zoomScale="60" zoomScaleNormal="100" workbookViewId="0">
      <selection sqref="A1:T1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6.85546875" bestFit="1" customWidth="1"/>
    <col min="4" max="4" width="1.28515625" customWidth="1"/>
    <col min="5" max="5" width="12" bestFit="1" customWidth="1"/>
    <col min="6" max="7" width="1.28515625" customWidth="1"/>
    <col min="8" max="8" width="19.85546875" bestFit="1" customWidth="1"/>
    <col min="9" max="9" width="1.28515625" customWidth="1"/>
    <col min="10" max="10" width="14.7109375" bestFit="1" customWidth="1"/>
    <col min="11" max="11" width="1.28515625" customWidth="1"/>
    <col min="12" max="12" width="11.85546875" bestFit="1" customWidth="1"/>
    <col min="13" max="13" width="1.28515625" customWidth="1"/>
    <col min="14" max="14" width="14.7109375" bestFit="1" customWidth="1"/>
    <col min="15" max="15" width="1.28515625" customWidth="1"/>
    <col min="16" max="16" width="16.140625" bestFit="1" customWidth="1"/>
    <col min="17" max="17" width="1.28515625" customWidth="1"/>
    <col min="18" max="18" width="11.85546875" bestFit="1" customWidth="1"/>
    <col min="19" max="19" width="1.28515625" customWidth="1"/>
    <col min="20" max="20" width="16.140625" bestFit="1" customWidth="1"/>
    <col min="21" max="21" width="0.28515625" customWidth="1"/>
  </cols>
  <sheetData>
    <row r="1" spans="1:20" ht="29.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21.75" customHeight="1" x14ac:dyDescent="0.2">
      <c r="A2" s="65" t="s">
        <v>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21.75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14.45" customHeight="1" x14ac:dyDescent="0.2"/>
    <row r="5" spans="1:20" ht="14.45" customHeight="1" x14ac:dyDescent="0.2">
      <c r="A5" s="66" t="s">
        <v>210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</row>
    <row r="6" spans="1:20" ht="14.45" customHeight="1" x14ac:dyDescent="0.2">
      <c r="A6" s="62" t="s">
        <v>93</v>
      </c>
      <c r="J6" s="62" t="s">
        <v>108</v>
      </c>
      <c r="K6" s="62"/>
      <c r="L6" s="62"/>
      <c r="M6" s="62"/>
      <c r="N6" s="62"/>
      <c r="P6" s="62" t="s">
        <v>109</v>
      </c>
      <c r="Q6" s="62"/>
      <c r="R6" s="62"/>
      <c r="S6" s="62"/>
      <c r="T6" s="62"/>
    </row>
    <row r="7" spans="1:20" ht="34.5" customHeight="1" x14ac:dyDescent="0.2">
      <c r="A7" s="62"/>
      <c r="C7" s="16" t="s">
        <v>211</v>
      </c>
      <c r="E7" s="77" t="s">
        <v>75</v>
      </c>
      <c r="F7" s="77"/>
      <c r="H7" s="16" t="s">
        <v>212</v>
      </c>
      <c r="J7" s="18" t="s">
        <v>213</v>
      </c>
      <c r="K7" s="3"/>
      <c r="L7" s="18" t="s">
        <v>181</v>
      </c>
      <c r="M7" s="3"/>
      <c r="N7" s="18" t="s">
        <v>214</v>
      </c>
      <c r="P7" s="18" t="s">
        <v>213</v>
      </c>
      <c r="Q7" s="3"/>
      <c r="R7" s="18" t="s">
        <v>181</v>
      </c>
      <c r="S7" s="3"/>
      <c r="T7" s="18" t="s">
        <v>214</v>
      </c>
    </row>
    <row r="8" spans="1:20" ht="21.75" customHeight="1" x14ac:dyDescent="0.2">
      <c r="A8" s="5" t="s">
        <v>77</v>
      </c>
      <c r="C8" s="3"/>
      <c r="E8" s="5" t="s">
        <v>80</v>
      </c>
      <c r="F8" s="3"/>
      <c r="H8" s="7">
        <v>23</v>
      </c>
      <c r="J8" s="6">
        <v>153778073</v>
      </c>
      <c r="L8" s="6">
        <v>0</v>
      </c>
      <c r="N8" s="6">
        <v>153778073</v>
      </c>
      <c r="P8" s="6">
        <v>373231973</v>
      </c>
      <c r="R8" s="6">
        <v>0</v>
      </c>
      <c r="T8" s="6">
        <v>373231973</v>
      </c>
    </row>
    <row r="9" spans="1:20" ht="21.75" customHeight="1" x14ac:dyDescent="0.2">
      <c r="A9" s="8" t="s">
        <v>162</v>
      </c>
      <c r="E9" s="8" t="s">
        <v>215</v>
      </c>
      <c r="H9" s="10">
        <v>23</v>
      </c>
      <c r="J9" s="9">
        <v>0</v>
      </c>
      <c r="L9" s="9">
        <v>0</v>
      </c>
      <c r="N9" s="9">
        <v>0</v>
      </c>
      <c r="P9" s="9">
        <v>480985685</v>
      </c>
      <c r="R9" s="9">
        <v>0</v>
      </c>
      <c r="T9" s="9">
        <v>480985685</v>
      </c>
    </row>
    <row r="10" spans="1:20" ht="21.75" customHeight="1" x14ac:dyDescent="0.2">
      <c r="A10" s="8" t="s">
        <v>164</v>
      </c>
      <c r="E10" s="8" t="s">
        <v>216</v>
      </c>
      <c r="H10" s="10">
        <v>23</v>
      </c>
      <c r="J10" s="9">
        <v>0</v>
      </c>
      <c r="L10" s="9">
        <v>0</v>
      </c>
      <c r="N10" s="9">
        <v>0</v>
      </c>
      <c r="P10" s="9">
        <v>14612493458</v>
      </c>
      <c r="R10" s="9">
        <v>0</v>
      </c>
      <c r="T10" s="9">
        <v>14612493458</v>
      </c>
    </row>
    <row r="11" spans="1:20" ht="21.75" customHeight="1" x14ac:dyDescent="0.2">
      <c r="A11" s="8" t="s">
        <v>163</v>
      </c>
      <c r="E11" s="8" t="s">
        <v>217</v>
      </c>
      <c r="H11" s="10">
        <v>23</v>
      </c>
      <c r="J11" s="9">
        <v>0</v>
      </c>
      <c r="L11" s="9">
        <v>0</v>
      </c>
      <c r="N11" s="9">
        <v>0</v>
      </c>
      <c r="P11" s="9">
        <v>1666621774</v>
      </c>
      <c r="R11" s="9">
        <v>0</v>
      </c>
      <c r="T11" s="9">
        <v>1666621774</v>
      </c>
    </row>
    <row r="12" spans="1:20" ht="21.75" customHeight="1" x14ac:dyDescent="0.2">
      <c r="A12" s="8" t="s">
        <v>166</v>
      </c>
      <c r="E12" s="8" t="s">
        <v>218</v>
      </c>
      <c r="H12" s="10">
        <v>23</v>
      </c>
      <c r="J12" s="9">
        <v>0</v>
      </c>
      <c r="L12" s="9">
        <v>0</v>
      </c>
      <c r="N12" s="9">
        <v>0</v>
      </c>
      <c r="P12" s="9">
        <v>1146598616</v>
      </c>
      <c r="R12" s="9">
        <v>0</v>
      </c>
      <c r="T12" s="9">
        <v>1146598616</v>
      </c>
    </row>
    <row r="13" spans="1:20" ht="21.75" customHeight="1" x14ac:dyDescent="0.2">
      <c r="A13" s="8" t="s">
        <v>161</v>
      </c>
      <c r="E13" s="8" t="s">
        <v>218</v>
      </c>
      <c r="H13" s="10">
        <v>23</v>
      </c>
      <c r="J13" s="9">
        <v>0</v>
      </c>
      <c r="L13" s="9">
        <v>0</v>
      </c>
      <c r="N13" s="9">
        <v>0</v>
      </c>
      <c r="P13" s="9">
        <v>118889649</v>
      </c>
      <c r="R13" s="9">
        <v>0</v>
      </c>
      <c r="T13" s="9">
        <v>118889649</v>
      </c>
    </row>
    <row r="14" spans="1:20" ht="21.75" customHeight="1" x14ac:dyDescent="0.2">
      <c r="A14" s="8" t="s">
        <v>167</v>
      </c>
      <c r="E14" s="8" t="s">
        <v>219</v>
      </c>
      <c r="H14" s="10">
        <v>23</v>
      </c>
      <c r="J14" s="9">
        <v>0</v>
      </c>
      <c r="L14" s="9">
        <v>0</v>
      </c>
      <c r="N14" s="9">
        <v>0</v>
      </c>
      <c r="P14" s="9">
        <v>1528689384</v>
      </c>
      <c r="R14" s="9">
        <v>0</v>
      </c>
      <c r="T14" s="9">
        <v>1528689384</v>
      </c>
    </row>
    <row r="15" spans="1:20" ht="21.75" customHeight="1" x14ac:dyDescent="0.2">
      <c r="A15" s="8" t="s">
        <v>165</v>
      </c>
      <c r="E15" s="8" t="s">
        <v>220</v>
      </c>
      <c r="H15" s="10">
        <v>23</v>
      </c>
      <c r="J15" s="9">
        <v>0</v>
      </c>
      <c r="L15" s="9">
        <v>0</v>
      </c>
      <c r="N15" s="9">
        <v>0</v>
      </c>
      <c r="P15" s="9">
        <v>3171386723</v>
      </c>
      <c r="R15" s="9">
        <v>0</v>
      </c>
      <c r="T15" s="9">
        <v>3171386723</v>
      </c>
    </row>
    <row r="16" spans="1:20" ht="21.75" customHeight="1" x14ac:dyDescent="0.2">
      <c r="A16" s="8" t="s">
        <v>81</v>
      </c>
      <c r="E16" s="8" t="s">
        <v>83</v>
      </c>
      <c r="H16" s="10">
        <v>20.5</v>
      </c>
      <c r="J16" s="9">
        <v>226640356</v>
      </c>
      <c r="L16" s="9">
        <v>0</v>
      </c>
      <c r="N16" s="9">
        <v>226640356</v>
      </c>
      <c r="P16" s="9">
        <v>226640356</v>
      </c>
      <c r="R16" s="9">
        <v>0</v>
      </c>
      <c r="T16" s="9">
        <v>226640356</v>
      </c>
    </row>
    <row r="17" spans="1:20" ht="21.75" customHeight="1" x14ac:dyDescent="0.2">
      <c r="A17" s="8" t="s">
        <v>231</v>
      </c>
      <c r="E17" s="36" t="s">
        <v>209</v>
      </c>
      <c r="H17" s="10">
        <v>45</v>
      </c>
      <c r="J17" s="9">
        <f>'درآمد سرمایه گذاری در اوراق به'!J18</f>
        <v>479508180</v>
      </c>
      <c r="L17" s="9"/>
      <c r="N17" s="9">
        <f>J17</f>
        <v>479508180</v>
      </c>
      <c r="P17" s="9">
        <f>'درآمد سرمایه گذاری در اوراق به'!L18</f>
        <v>623360631</v>
      </c>
      <c r="R17" s="9"/>
      <c r="T17" s="9">
        <f>P17</f>
        <v>623360631</v>
      </c>
    </row>
    <row r="18" spans="1:20" ht="21.75" customHeight="1" x14ac:dyDescent="0.2">
      <c r="A18" s="8" t="s">
        <v>232</v>
      </c>
      <c r="E18" s="36" t="s">
        <v>239</v>
      </c>
      <c r="H18" s="10">
        <v>44</v>
      </c>
      <c r="J18" s="9">
        <f>'درآمد سرمایه گذاری در اوراق به'!J19</f>
        <v>395535240</v>
      </c>
      <c r="L18" s="9"/>
      <c r="N18" s="9">
        <f t="shared" ref="N18:N23" si="0">J18</f>
        <v>395535240</v>
      </c>
      <c r="P18" s="9">
        <f>'درآمد سرمایه گذاری در اوراق به'!L19</f>
        <v>1067945148</v>
      </c>
      <c r="R18" s="9"/>
      <c r="T18" s="9">
        <f t="shared" ref="T18:T23" si="1">P18</f>
        <v>1067945148</v>
      </c>
    </row>
    <row r="19" spans="1:20" ht="21.75" customHeight="1" x14ac:dyDescent="0.2">
      <c r="A19" s="8" t="s">
        <v>233</v>
      </c>
      <c r="E19" s="36" t="s">
        <v>197</v>
      </c>
      <c r="H19" s="10">
        <v>44</v>
      </c>
      <c r="J19" s="9">
        <f>'درآمد سرمایه گذاری در اوراق به'!J20</f>
        <v>385753455</v>
      </c>
      <c r="L19" s="9"/>
      <c r="N19" s="9">
        <f t="shared" si="0"/>
        <v>385753455</v>
      </c>
      <c r="P19" s="9">
        <f>'درآمد سرمایه گذاری در اوراق به'!L20</f>
        <v>120547940</v>
      </c>
      <c r="R19" s="9"/>
      <c r="T19" s="9">
        <f t="shared" si="1"/>
        <v>120547940</v>
      </c>
    </row>
    <row r="20" spans="1:20" ht="21.75" customHeight="1" x14ac:dyDescent="0.2">
      <c r="A20" s="8" t="s">
        <v>234</v>
      </c>
      <c r="E20" s="36" t="s">
        <v>240</v>
      </c>
      <c r="H20" s="10">
        <v>44</v>
      </c>
      <c r="J20" s="9">
        <f>'درآمد سرمایه گذاری در اوراق به'!J21</f>
        <v>361643820</v>
      </c>
      <c r="L20" s="9"/>
      <c r="N20" s="9">
        <f t="shared" si="0"/>
        <v>361643820</v>
      </c>
      <c r="P20" s="9">
        <f>'درآمد سرمایه گذاری در اوراق به'!L21</f>
        <v>819725992</v>
      </c>
      <c r="R20" s="9"/>
      <c r="T20" s="9">
        <f t="shared" si="1"/>
        <v>819725992</v>
      </c>
    </row>
    <row r="21" spans="1:20" ht="21.75" customHeight="1" x14ac:dyDescent="0.2">
      <c r="A21" s="8" t="s">
        <v>235</v>
      </c>
      <c r="E21" s="36" t="s">
        <v>241</v>
      </c>
      <c r="H21" s="10">
        <v>43</v>
      </c>
      <c r="J21" s="9">
        <f>'درآمد سرمایه گذاری در اوراق به'!J22</f>
        <v>172646030</v>
      </c>
      <c r="L21" s="9"/>
      <c r="N21" s="9">
        <f t="shared" si="0"/>
        <v>172646030</v>
      </c>
      <c r="P21" s="9">
        <f>'درآمد سرمایه گذاری در اوراق به'!L22</f>
        <v>160739397</v>
      </c>
      <c r="R21" s="9"/>
      <c r="T21" s="9">
        <f t="shared" si="1"/>
        <v>160739397</v>
      </c>
    </row>
    <row r="22" spans="1:20" ht="21.75" customHeight="1" x14ac:dyDescent="0.2">
      <c r="A22" s="8" t="s">
        <v>236</v>
      </c>
      <c r="E22" s="36" t="s">
        <v>242</v>
      </c>
      <c r="H22" s="10">
        <v>44</v>
      </c>
      <c r="J22" s="9">
        <f>'درآمد سرمایه گذاری در اوراق به'!J23</f>
        <v>934246593</v>
      </c>
      <c r="L22" s="9"/>
      <c r="N22" s="9">
        <f t="shared" si="0"/>
        <v>934246593</v>
      </c>
      <c r="P22" s="9">
        <f>'درآمد سرمایه گذاری در اوراق به'!L23</f>
        <v>813698622</v>
      </c>
      <c r="R22" s="9"/>
      <c r="T22" s="9">
        <f t="shared" si="1"/>
        <v>813698622</v>
      </c>
    </row>
    <row r="23" spans="1:20" ht="21.75" customHeight="1" x14ac:dyDescent="0.2">
      <c r="A23" s="8" t="s">
        <v>237</v>
      </c>
      <c r="E23" s="35" t="s">
        <v>250</v>
      </c>
      <c r="H23" s="10">
        <v>44</v>
      </c>
      <c r="J23" s="9">
        <f>'درآمد سرمایه گذاری در اوراق به'!J24</f>
        <v>10915270</v>
      </c>
      <c r="L23" s="9"/>
      <c r="N23" s="9">
        <f t="shared" si="0"/>
        <v>10915270</v>
      </c>
      <c r="P23" s="9">
        <f>'درآمد سرمایه گذاری در اوراق به'!L24</f>
        <v>10915270</v>
      </c>
      <c r="R23" s="9"/>
      <c r="T23" s="9">
        <f t="shared" si="1"/>
        <v>10915270</v>
      </c>
    </row>
    <row r="24" spans="1:20" ht="21.75" customHeight="1" x14ac:dyDescent="0.2">
      <c r="A24" s="13" t="s">
        <v>65</v>
      </c>
      <c r="C24" s="14"/>
      <c r="E24" s="14"/>
      <c r="H24" s="14"/>
      <c r="J24" s="14">
        <f>SUM(J8:J23)</f>
        <v>3120667017</v>
      </c>
      <c r="L24" s="14">
        <v>0</v>
      </c>
      <c r="N24" s="14">
        <f>SUM(N8:N23)</f>
        <v>3120667017</v>
      </c>
      <c r="P24" s="14">
        <f>SUM(P8:P23)</f>
        <v>26942470618</v>
      </c>
      <c r="R24" s="14">
        <v>0</v>
      </c>
      <c r="T24" s="14">
        <f>SUM(T8:T23)</f>
        <v>26942470618</v>
      </c>
    </row>
  </sheetData>
  <mergeCells count="8">
    <mergeCell ref="A1:T1"/>
    <mergeCell ref="A2:T2"/>
    <mergeCell ref="A3:T3"/>
    <mergeCell ref="A5:T5"/>
    <mergeCell ref="A6:A7"/>
    <mergeCell ref="J6:N6"/>
    <mergeCell ref="P6:T6"/>
    <mergeCell ref="E7:F7"/>
  </mergeCells>
  <pageMargins left="0.39" right="0.39" top="0.39" bottom="0.39" header="0" footer="0"/>
  <pageSetup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2"/>
  <sheetViews>
    <sheetView rightToLeft="1" view="pageBreakPreview" zoomScale="60" zoomScaleNormal="100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1.75" customHeight="1" x14ac:dyDescent="0.2">
      <c r="A2" s="65" t="s">
        <v>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21.75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</row>
    <row r="4" spans="1:13" ht="14.45" customHeight="1" x14ac:dyDescent="0.2"/>
    <row r="5" spans="1:13" ht="14.45" customHeight="1" x14ac:dyDescent="0.2">
      <c r="A5" s="66" t="s">
        <v>221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 ht="14.45" customHeight="1" x14ac:dyDescent="0.2">
      <c r="A6" s="62" t="s">
        <v>93</v>
      </c>
      <c r="C6" s="62" t="s">
        <v>108</v>
      </c>
      <c r="D6" s="62"/>
      <c r="E6" s="62"/>
      <c r="F6" s="62"/>
      <c r="G6" s="62"/>
      <c r="I6" s="62" t="s">
        <v>109</v>
      </c>
      <c r="J6" s="62"/>
      <c r="K6" s="62"/>
      <c r="L6" s="62"/>
      <c r="M6" s="62"/>
    </row>
    <row r="7" spans="1:13" ht="29.1" customHeight="1" x14ac:dyDescent="0.2">
      <c r="A7" s="62"/>
      <c r="C7" s="18" t="s">
        <v>213</v>
      </c>
      <c r="D7" s="3"/>
      <c r="E7" s="18" t="s">
        <v>181</v>
      </c>
      <c r="F7" s="3"/>
      <c r="G7" s="18" t="s">
        <v>214</v>
      </c>
      <c r="I7" s="18" t="s">
        <v>213</v>
      </c>
      <c r="J7" s="3"/>
      <c r="K7" s="18" t="s">
        <v>181</v>
      </c>
      <c r="L7" s="3"/>
      <c r="M7" s="18" t="s">
        <v>214</v>
      </c>
    </row>
    <row r="8" spans="1:13" ht="21.75" customHeight="1" x14ac:dyDescent="0.2">
      <c r="A8" s="8" t="s">
        <v>145</v>
      </c>
      <c r="C8" s="9">
        <v>15860</v>
      </c>
      <c r="E8" s="9"/>
      <c r="G8" s="9">
        <v>15860</v>
      </c>
      <c r="I8" s="9">
        <v>179555</v>
      </c>
      <c r="K8" s="9"/>
      <c r="M8" s="9">
        <v>179555</v>
      </c>
    </row>
    <row r="9" spans="1:13" ht="21.75" customHeight="1" x14ac:dyDescent="0.2">
      <c r="A9" s="8" t="s">
        <v>251</v>
      </c>
      <c r="C9" s="9">
        <v>11604</v>
      </c>
      <c r="E9" s="9">
        <v>0</v>
      </c>
      <c r="G9" s="9">
        <v>11604</v>
      </c>
      <c r="I9" s="9">
        <v>174999</v>
      </c>
      <c r="K9" s="9">
        <v>0</v>
      </c>
      <c r="M9" s="9">
        <v>174999</v>
      </c>
    </row>
    <row r="10" spans="1:13" ht="21.75" customHeight="1" x14ac:dyDescent="0.2">
      <c r="A10" s="8" t="s">
        <v>252</v>
      </c>
      <c r="C10" s="9">
        <v>12009955</v>
      </c>
      <c r="E10" s="9">
        <v>0</v>
      </c>
      <c r="G10" s="9">
        <v>12009955</v>
      </c>
      <c r="I10" s="9">
        <v>55603506</v>
      </c>
      <c r="K10" s="9">
        <v>0</v>
      </c>
      <c r="M10" s="9">
        <v>55603506</v>
      </c>
    </row>
    <row r="11" spans="1:13" ht="21.75" customHeight="1" x14ac:dyDescent="0.2">
      <c r="A11" s="8" t="s">
        <v>253</v>
      </c>
      <c r="C11" s="9">
        <v>11100</v>
      </c>
      <c r="E11" s="9">
        <v>0</v>
      </c>
      <c r="G11" s="9">
        <v>11100</v>
      </c>
      <c r="I11" s="9">
        <v>121753</v>
      </c>
      <c r="K11" s="9">
        <v>0</v>
      </c>
      <c r="M11" s="9">
        <v>121753</v>
      </c>
    </row>
    <row r="12" spans="1:13" ht="21.75" customHeight="1" x14ac:dyDescent="0.2">
      <c r="A12" s="13" t="s">
        <v>65</v>
      </c>
      <c r="C12" s="14">
        <f>SUM(C8:C11)</f>
        <v>12048519</v>
      </c>
      <c r="E12" s="14">
        <v>0</v>
      </c>
      <c r="G12" s="14">
        <f>SUM(G8:G11)</f>
        <v>12048519</v>
      </c>
      <c r="I12" s="14">
        <f>SUM(I8:I11)</f>
        <v>56079813</v>
      </c>
      <c r="K12" s="14">
        <v>0</v>
      </c>
      <c r="M12" s="14">
        <f>SUM(M8:M11)</f>
        <v>56079813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92"/>
  <sheetViews>
    <sheetView rightToLeft="1" view="pageBreakPreview" zoomScale="60" zoomScaleNormal="100" workbookViewId="0">
      <selection sqref="A1:Q1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12.5703125" bestFit="1" customWidth="1"/>
    <col min="4" max="4" width="1.28515625" customWidth="1"/>
    <col min="5" max="5" width="18" bestFit="1" customWidth="1"/>
    <col min="6" max="6" width="1.28515625" customWidth="1"/>
    <col min="7" max="7" width="17.7109375" bestFit="1" customWidth="1"/>
    <col min="8" max="8" width="1.28515625" customWidth="1"/>
    <col min="9" max="9" width="23.42578125" bestFit="1" customWidth="1"/>
    <col min="10" max="10" width="1.28515625" customWidth="1"/>
    <col min="11" max="11" width="14" bestFit="1" customWidth="1"/>
    <col min="12" max="12" width="1.28515625" customWidth="1"/>
    <col min="13" max="13" width="18.7109375" bestFit="1" customWidth="1"/>
    <col min="14" max="14" width="1.28515625" customWidth="1"/>
    <col min="15" max="15" width="19.85546875" bestFit="1" customWidth="1"/>
    <col min="16" max="16" width="1.28515625" customWidth="1"/>
    <col min="17" max="17" width="16.140625" customWidth="1"/>
    <col min="18" max="18" width="1.28515625" customWidth="1"/>
    <col min="19" max="19" width="0.28515625" customWidth="1"/>
  </cols>
  <sheetData>
    <row r="1" spans="1:18" ht="29.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ht="21.75" customHeight="1" x14ac:dyDescent="0.2">
      <c r="A2" s="65" t="s">
        <v>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21.75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4.45" customHeight="1" x14ac:dyDescent="0.2"/>
    <row r="5" spans="1:18" ht="14.45" customHeight="1" x14ac:dyDescent="0.2">
      <c r="A5" s="66" t="s">
        <v>222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4.45" customHeight="1" x14ac:dyDescent="0.2">
      <c r="A6" s="62" t="s">
        <v>93</v>
      </c>
      <c r="C6" s="62" t="s">
        <v>108</v>
      </c>
      <c r="D6" s="62"/>
      <c r="E6" s="62"/>
      <c r="F6" s="62"/>
      <c r="G6" s="62"/>
      <c r="H6" s="62"/>
      <c r="I6" s="62"/>
      <c r="K6" s="62" t="s">
        <v>109</v>
      </c>
      <c r="L6" s="62"/>
      <c r="M6" s="62"/>
      <c r="N6" s="62"/>
      <c r="O6" s="62"/>
      <c r="P6" s="62"/>
      <c r="Q6" s="62"/>
      <c r="R6" s="62"/>
    </row>
    <row r="7" spans="1:18" ht="39.75" customHeight="1" x14ac:dyDescent="0.2">
      <c r="A7" s="62"/>
      <c r="C7" s="18" t="s">
        <v>13</v>
      </c>
      <c r="D7" s="3"/>
      <c r="E7" s="18" t="s">
        <v>223</v>
      </c>
      <c r="F7" s="3"/>
      <c r="G7" s="18" t="s">
        <v>224</v>
      </c>
      <c r="H7" s="3"/>
      <c r="I7" s="18" t="s">
        <v>225</v>
      </c>
      <c r="K7" s="18" t="s">
        <v>13</v>
      </c>
      <c r="L7" s="3"/>
      <c r="M7" s="18" t="s">
        <v>223</v>
      </c>
      <c r="N7" s="3"/>
      <c r="O7" s="18" t="s">
        <v>224</v>
      </c>
      <c r="P7" s="3"/>
      <c r="Q7" s="79" t="s">
        <v>225</v>
      </c>
      <c r="R7" s="79"/>
    </row>
    <row r="8" spans="1:18" ht="21.75" customHeight="1" x14ac:dyDescent="0.2">
      <c r="A8" s="5" t="s">
        <v>54</v>
      </c>
      <c r="C8" s="20">
        <v>3546353</v>
      </c>
      <c r="E8" s="20">
        <v>15968948538</v>
      </c>
      <c r="G8" s="20">
        <v>15490826675</v>
      </c>
      <c r="I8" s="20">
        <v>478121863</v>
      </c>
      <c r="K8" s="20">
        <v>14398457</v>
      </c>
      <c r="M8" s="20">
        <v>66505450169</v>
      </c>
      <c r="O8" s="20">
        <v>66697691845</v>
      </c>
      <c r="Q8" s="64">
        <v>-192241676</v>
      </c>
      <c r="R8" s="64"/>
    </row>
    <row r="9" spans="1:18" ht="21.75" customHeight="1" x14ac:dyDescent="0.2">
      <c r="A9" s="8" t="s">
        <v>63</v>
      </c>
      <c r="C9" s="21">
        <v>2000000</v>
      </c>
      <c r="E9" s="21">
        <v>29395998886</v>
      </c>
      <c r="G9" s="21">
        <v>31944874890</v>
      </c>
      <c r="I9" s="21">
        <v>-2548876004</v>
      </c>
      <c r="K9" s="21">
        <v>2000000</v>
      </c>
      <c r="M9" s="21">
        <v>29395998886</v>
      </c>
      <c r="O9" s="21">
        <v>31944874890</v>
      </c>
      <c r="Q9" s="60">
        <v>-2548876004</v>
      </c>
      <c r="R9" s="60"/>
    </row>
    <row r="10" spans="1:18" ht="21.75" customHeight="1" x14ac:dyDescent="0.2">
      <c r="A10" s="8" t="s">
        <v>38</v>
      </c>
      <c r="C10" s="21">
        <v>5000000</v>
      </c>
      <c r="E10" s="21">
        <v>44263180333</v>
      </c>
      <c r="G10" s="21">
        <v>39504961412</v>
      </c>
      <c r="I10" s="21">
        <v>4758218921</v>
      </c>
      <c r="K10" s="21">
        <v>5000000</v>
      </c>
      <c r="M10" s="21">
        <v>44263180333</v>
      </c>
      <c r="O10" s="21">
        <v>39504961412</v>
      </c>
      <c r="Q10" s="60">
        <v>4758218921</v>
      </c>
      <c r="R10" s="60"/>
    </row>
    <row r="11" spans="1:18" ht="21.75" customHeight="1" x14ac:dyDescent="0.2">
      <c r="A11" s="8" t="s">
        <v>27</v>
      </c>
      <c r="C11" s="21">
        <v>3571636</v>
      </c>
      <c r="E11" s="21">
        <v>13056766221</v>
      </c>
      <c r="G11" s="21">
        <v>21789486867</v>
      </c>
      <c r="I11" s="21">
        <v>-8732720646</v>
      </c>
      <c r="K11" s="21">
        <v>5271636</v>
      </c>
      <c r="M11" s="21">
        <v>20469776397</v>
      </c>
      <c r="O11" s="21">
        <v>32160680243</v>
      </c>
      <c r="Q11" s="60">
        <v>-11690903846</v>
      </c>
      <c r="R11" s="60"/>
    </row>
    <row r="12" spans="1:18" ht="21.75" customHeight="1" x14ac:dyDescent="0.2">
      <c r="A12" s="8" t="s">
        <v>20</v>
      </c>
      <c r="C12" s="21">
        <v>4000000</v>
      </c>
      <c r="E12" s="21">
        <v>12947139019</v>
      </c>
      <c r="G12" s="21">
        <v>9833439896</v>
      </c>
      <c r="I12" s="21">
        <v>3113699123</v>
      </c>
      <c r="K12" s="21">
        <v>10000000</v>
      </c>
      <c r="M12" s="21">
        <v>27000138289</v>
      </c>
      <c r="O12" s="21">
        <v>24274234387</v>
      </c>
      <c r="Q12" s="60">
        <v>2725903902</v>
      </c>
      <c r="R12" s="60"/>
    </row>
    <row r="13" spans="1:18" ht="21.75" customHeight="1" x14ac:dyDescent="0.2">
      <c r="A13" s="8" t="s">
        <v>48</v>
      </c>
      <c r="C13" s="21">
        <v>600000</v>
      </c>
      <c r="E13" s="21">
        <v>1866459877</v>
      </c>
      <c r="G13" s="21">
        <v>1396596047</v>
      </c>
      <c r="I13" s="21">
        <v>469863830</v>
      </c>
      <c r="K13" s="21">
        <v>10300000</v>
      </c>
      <c r="M13" s="21">
        <v>29587782041</v>
      </c>
      <c r="O13" s="21">
        <v>28324402867</v>
      </c>
      <c r="Q13" s="60">
        <v>1263379174</v>
      </c>
      <c r="R13" s="60"/>
    </row>
    <row r="14" spans="1:18" ht="21.75" customHeight="1" x14ac:dyDescent="0.2">
      <c r="A14" s="8" t="s">
        <v>56</v>
      </c>
      <c r="C14" s="21">
        <v>7634960</v>
      </c>
      <c r="E14" s="21">
        <v>30556994656</v>
      </c>
      <c r="G14" s="21">
        <v>27772414019</v>
      </c>
      <c r="I14" s="21">
        <v>2784580637</v>
      </c>
      <c r="K14" s="21">
        <v>11104001</v>
      </c>
      <c r="M14" s="21">
        <v>46585542218</v>
      </c>
      <c r="O14" s="21">
        <v>40382554330</v>
      </c>
      <c r="Q14" s="60">
        <v>6202987888</v>
      </c>
      <c r="R14" s="60"/>
    </row>
    <row r="15" spans="1:18" ht="21.75" customHeight="1" x14ac:dyDescent="0.2">
      <c r="A15" s="8" t="s">
        <v>32</v>
      </c>
      <c r="C15" s="21">
        <v>211009</v>
      </c>
      <c r="E15" s="21">
        <v>312810591</v>
      </c>
      <c r="G15" s="21">
        <v>237385125</v>
      </c>
      <c r="I15" s="21">
        <v>75425466</v>
      </c>
      <c r="K15" s="21">
        <v>211009</v>
      </c>
      <c r="M15" s="21">
        <v>312810591</v>
      </c>
      <c r="O15" s="21">
        <v>237385125</v>
      </c>
      <c r="Q15" s="60">
        <v>75425466</v>
      </c>
      <c r="R15" s="60"/>
    </row>
    <row r="16" spans="1:18" ht="21.75" customHeight="1" x14ac:dyDescent="0.2">
      <c r="A16" s="8" t="s">
        <v>62</v>
      </c>
      <c r="C16" s="21">
        <v>1490</v>
      </c>
      <c r="E16" s="21">
        <v>25569912003</v>
      </c>
      <c r="G16" s="21">
        <v>24434918393</v>
      </c>
      <c r="I16" s="21">
        <v>1134993610</v>
      </c>
      <c r="K16" s="21">
        <v>1490</v>
      </c>
      <c r="M16" s="21">
        <v>25569912003</v>
      </c>
      <c r="O16" s="21">
        <v>24434918393</v>
      </c>
      <c r="Q16" s="60">
        <v>1134993610</v>
      </c>
      <c r="R16" s="60"/>
    </row>
    <row r="17" spans="1:18" ht="21.75" customHeight="1" x14ac:dyDescent="0.2">
      <c r="A17" s="8" t="s">
        <v>45</v>
      </c>
      <c r="C17" s="21">
        <v>5693</v>
      </c>
      <c r="E17" s="21">
        <v>119962102777</v>
      </c>
      <c r="G17" s="21">
        <v>63600440437</v>
      </c>
      <c r="I17" s="21">
        <v>56361662340</v>
      </c>
      <c r="K17" s="21">
        <v>9206</v>
      </c>
      <c r="M17" s="21">
        <v>168851904935</v>
      </c>
      <c r="O17" s="21">
        <v>90786322000</v>
      </c>
      <c r="Q17" s="60">
        <v>78065582935</v>
      </c>
      <c r="R17" s="60"/>
    </row>
    <row r="18" spans="1:18" ht="21.75" customHeight="1" x14ac:dyDescent="0.2">
      <c r="A18" s="8" t="s">
        <v>21</v>
      </c>
      <c r="C18" s="21">
        <v>50000000</v>
      </c>
      <c r="E18" s="21">
        <v>27709126264</v>
      </c>
      <c r="G18" s="21">
        <v>28676189474</v>
      </c>
      <c r="I18" s="21">
        <v>-967063210</v>
      </c>
      <c r="K18" s="21">
        <v>50400000</v>
      </c>
      <c r="M18" s="21">
        <v>27970760225</v>
      </c>
      <c r="O18" s="21">
        <v>28927622582</v>
      </c>
      <c r="Q18" s="60">
        <v>-956862357</v>
      </c>
      <c r="R18" s="60"/>
    </row>
    <row r="19" spans="1:18" ht="21.75" customHeight="1" x14ac:dyDescent="0.2">
      <c r="A19" s="8" t="s">
        <v>53</v>
      </c>
      <c r="C19" s="9">
        <v>0</v>
      </c>
      <c r="E19" s="9">
        <v>0</v>
      </c>
      <c r="G19" s="9">
        <v>0</v>
      </c>
      <c r="I19" s="9">
        <v>0</v>
      </c>
      <c r="K19" s="21">
        <v>800000</v>
      </c>
      <c r="M19" s="21">
        <v>49168932044</v>
      </c>
      <c r="O19" s="21">
        <v>47757209697</v>
      </c>
      <c r="Q19" s="60">
        <v>1411722347</v>
      </c>
      <c r="R19" s="60"/>
    </row>
    <row r="20" spans="1:18" ht="21.75" customHeight="1" x14ac:dyDescent="0.2">
      <c r="A20" s="8" t="s">
        <v>36</v>
      </c>
      <c r="C20" s="9">
        <v>0</v>
      </c>
      <c r="E20" s="9">
        <v>0</v>
      </c>
      <c r="G20" s="9">
        <v>0</v>
      </c>
      <c r="I20" s="9">
        <v>0</v>
      </c>
      <c r="K20" s="21">
        <v>34000000</v>
      </c>
      <c r="M20" s="21">
        <v>50746452472</v>
      </c>
      <c r="O20" s="21">
        <v>45908114294</v>
      </c>
      <c r="Q20" s="60">
        <v>4838338178</v>
      </c>
      <c r="R20" s="60"/>
    </row>
    <row r="21" spans="1:18" ht="21.75" customHeight="1" x14ac:dyDescent="0.2">
      <c r="A21" s="8" t="s">
        <v>114</v>
      </c>
      <c r="C21" s="9">
        <v>0</v>
      </c>
      <c r="E21" s="9">
        <v>0</v>
      </c>
      <c r="G21" s="9">
        <v>0</v>
      </c>
      <c r="I21" s="9">
        <v>0</v>
      </c>
      <c r="K21" s="21">
        <v>660000</v>
      </c>
      <c r="M21" s="21">
        <v>7550424323</v>
      </c>
      <c r="O21" s="21">
        <v>7945044030</v>
      </c>
      <c r="Q21" s="60">
        <v>-394619707</v>
      </c>
      <c r="R21" s="60"/>
    </row>
    <row r="22" spans="1:18" ht="21.75" customHeight="1" x14ac:dyDescent="0.2">
      <c r="A22" s="8" t="s">
        <v>115</v>
      </c>
      <c r="C22" s="9">
        <v>0</v>
      </c>
      <c r="E22" s="9">
        <v>0</v>
      </c>
      <c r="G22" s="9">
        <v>0</v>
      </c>
      <c r="I22" s="9">
        <v>0</v>
      </c>
      <c r="K22" s="21">
        <v>1200000</v>
      </c>
      <c r="M22" s="21">
        <v>1460496044</v>
      </c>
      <c r="O22" s="21">
        <v>1475567820</v>
      </c>
      <c r="Q22" s="60">
        <v>-15071776</v>
      </c>
      <c r="R22" s="60"/>
    </row>
    <row r="23" spans="1:18" ht="21.75" customHeight="1" x14ac:dyDescent="0.2">
      <c r="A23" s="8" t="s">
        <v>116</v>
      </c>
      <c r="C23" s="9">
        <v>0</v>
      </c>
      <c r="E23" s="9">
        <v>0</v>
      </c>
      <c r="G23" s="9">
        <v>0</v>
      </c>
      <c r="I23" s="9">
        <v>0</v>
      </c>
      <c r="K23" s="21">
        <v>1900000</v>
      </c>
      <c r="M23" s="21">
        <v>27872168065</v>
      </c>
      <c r="O23" s="21">
        <v>28448375385</v>
      </c>
      <c r="Q23" s="60">
        <v>-576207320</v>
      </c>
      <c r="R23" s="60"/>
    </row>
    <row r="24" spans="1:18" ht="21.75" customHeight="1" x14ac:dyDescent="0.2">
      <c r="A24" s="8" t="s">
        <v>19</v>
      </c>
      <c r="C24" s="9">
        <v>0</v>
      </c>
      <c r="E24" s="9">
        <v>0</v>
      </c>
      <c r="G24" s="9">
        <v>0</v>
      </c>
      <c r="I24" s="9">
        <v>0</v>
      </c>
      <c r="K24" s="21">
        <v>3000000</v>
      </c>
      <c r="M24" s="21">
        <v>9820046668</v>
      </c>
      <c r="O24" s="21">
        <v>9897945630</v>
      </c>
      <c r="Q24" s="60">
        <v>-77898962</v>
      </c>
      <c r="R24" s="60"/>
    </row>
    <row r="25" spans="1:18" ht="21.75" customHeight="1" x14ac:dyDescent="0.2">
      <c r="A25" s="8" t="s">
        <v>117</v>
      </c>
      <c r="C25" s="9">
        <v>0</v>
      </c>
      <c r="E25" s="9">
        <v>0</v>
      </c>
      <c r="G25" s="9">
        <v>0</v>
      </c>
      <c r="I25" s="9">
        <v>0</v>
      </c>
      <c r="K25" s="21">
        <v>4240000</v>
      </c>
      <c r="M25" s="21">
        <v>18616050399</v>
      </c>
      <c r="O25" s="21">
        <v>12921749199</v>
      </c>
      <c r="Q25" s="60">
        <v>5694301200</v>
      </c>
      <c r="R25" s="60"/>
    </row>
    <row r="26" spans="1:18" ht="21.75" customHeight="1" x14ac:dyDescent="0.2">
      <c r="A26" s="8" t="s">
        <v>118</v>
      </c>
      <c r="C26" s="9">
        <v>0</v>
      </c>
      <c r="E26" s="9">
        <v>0</v>
      </c>
      <c r="G26" s="9">
        <v>0</v>
      </c>
      <c r="I26" s="9">
        <v>0</v>
      </c>
      <c r="K26" s="21">
        <v>494239</v>
      </c>
      <c r="M26" s="21">
        <v>9235545493</v>
      </c>
      <c r="O26" s="21">
        <v>9221668677</v>
      </c>
      <c r="Q26" s="60">
        <v>13876816</v>
      </c>
      <c r="R26" s="60"/>
    </row>
    <row r="27" spans="1:18" ht="21.75" customHeight="1" x14ac:dyDescent="0.2">
      <c r="A27" s="8" t="s">
        <v>119</v>
      </c>
      <c r="C27" s="9">
        <v>0</v>
      </c>
      <c r="E27" s="9">
        <v>0</v>
      </c>
      <c r="G27" s="9">
        <v>0</v>
      </c>
      <c r="I27" s="9">
        <v>0</v>
      </c>
      <c r="K27" s="21">
        <v>1000000</v>
      </c>
      <c r="M27" s="21">
        <v>4960309526</v>
      </c>
      <c r="O27" s="21">
        <v>5119357500</v>
      </c>
      <c r="Q27" s="60">
        <v>-159047974</v>
      </c>
      <c r="R27" s="60"/>
    </row>
    <row r="28" spans="1:18" ht="21.75" customHeight="1" x14ac:dyDescent="0.2">
      <c r="A28" s="8" t="s">
        <v>120</v>
      </c>
      <c r="C28" s="9">
        <v>0</v>
      </c>
      <c r="E28" s="9">
        <v>0</v>
      </c>
      <c r="G28" s="9">
        <v>0</v>
      </c>
      <c r="I28" s="9">
        <v>0</v>
      </c>
      <c r="K28" s="21">
        <v>22000</v>
      </c>
      <c r="M28" s="21">
        <v>5685309939</v>
      </c>
      <c r="O28" s="21">
        <v>4936511943</v>
      </c>
      <c r="Q28" s="60">
        <v>748797996</v>
      </c>
      <c r="R28" s="60"/>
    </row>
    <row r="29" spans="1:18" ht="21.75" customHeight="1" x14ac:dyDescent="0.2">
      <c r="A29" s="8" t="s">
        <v>55</v>
      </c>
      <c r="C29" s="9">
        <v>0</v>
      </c>
      <c r="E29" s="9">
        <v>0</v>
      </c>
      <c r="G29" s="9">
        <v>0</v>
      </c>
      <c r="I29" s="9">
        <v>0</v>
      </c>
      <c r="K29" s="21">
        <v>8000000</v>
      </c>
      <c r="M29" s="21">
        <v>10187024537</v>
      </c>
      <c r="O29" s="21">
        <v>10182947568</v>
      </c>
      <c r="Q29" s="60">
        <v>4076969</v>
      </c>
      <c r="R29" s="60"/>
    </row>
    <row r="30" spans="1:18" ht="21.75" customHeight="1" x14ac:dyDescent="0.2">
      <c r="A30" s="8" t="s">
        <v>44</v>
      </c>
      <c r="C30" s="9">
        <v>0</v>
      </c>
      <c r="E30" s="9">
        <v>0</v>
      </c>
      <c r="G30" s="9">
        <v>0</v>
      </c>
      <c r="I30" s="9">
        <v>0</v>
      </c>
      <c r="K30" s="21">
        <v>500000</v>
      </c>
      <c r="M30" s="21">
        <v>4328649407</v>
      </c>
      <c r="O30" s="21">
        <v>4304236500</v>
      </c>
      <c r="Q30" s="60">
        <v>24412907</v>
      </c>
      <c r="R30" s="60"/>
    </row>
    <row r="31" spans="1:18" ht="21.75" customHeight="1" x14ac:dyDescent="0.2">
      <c r="A31" s="8" t="s">
        <v>121</v>
      </c>
      <c r="C31" s="9">
        <v>0</v>
      </c>
      <c r="E31" s="9">
        <v>0</v>
      </c>
      <c r="G31" s="9">
        <v>0</v>
      </c>
      <c r="I31" s="9">
        <v>0</v>
      </c>
      <c r="K31" s="21">
        <v>10000000</v>
      </c>
      <c r="M31" s="21">
        <v>4522927647</v>
      </c>
      <c r="O31" s="21">
        <v>4603241706</v>
      </c>
      <c r="Q31" s="60">
        <v>-80314059</v>
      </c>
      <c r="R31" s="60"/>
    </row>
    <row r="32" spans="1:18" ht="21.75" customHeight="1" x14ac:dyDescent="0.2">
      <c r="A32" s="8" t="s">
        <v>52</v>
      </c>
      <c r="C32" s="9">
        <v>0</v>
      </c>
      <c r="E32" s="9">
        <v>0</v>
      </c>
      <c r="G32" s="9">
        <v>0</v>
      </c>
      <c r="I32" s="9">
        <v>0</v>
      </c>
      <c r="K32" s="21">
        <v>20750000</v>
      </c>
      <c r="M32" s="21">
        <v>63367002344</v>
      </c>
      <c r="O32" s="21">
        <v>72737908509</v>
      </c>
      <c r="Q32" s="60">
        <v>-9370906165</v>
      </c>
      <c r="R32" s="60"/>
    </row>
    <row r="33" spans="1:18" ht="21.75" customHeight="1" x14ac:dyDescent="0.2">
      <c r="A33" s="8" t="s">
        <v>122</v>
      </c>
      <c r="C33" s="9">
        <v>0</v>
      </c>
      <c r="E33" s="9">
        <v>0</v>
      </c>
      <c r="G33" s="9">
        <v>0</v>
      </c>
      <c r="I33" s="9">
        <v>0</v>
      </c>
      <c r="K33" s="21">
        <v>1130551</v>
      </c>
      <c r="M33" s="21">
        <v>1504800661</v>
      </c>
      <c r="O33" s="21">
        <v>2184224532</v>
      </c>
      <c r="Q33" s="60">
        <v>-679423871</v>
      </c>
      <c r="R33" s="60"/>
    </row>
    <row r="34" spans="1:18" ht="21.75" customHeight="1" x14ac:dyDescent="0.2">
      <c r="A34" s="8" t="s">
        <v>123</v>
      </c>
      <c r="C34" s="9">
        <v>0</v>
      </c>
      <c r="E34" s="9">
        <v>0</v>
      </c>
      <c r="G34" s="9">
        <v>0</v>
      </c>
      <c r="I34" s="9">
        <v>0</v>
      </c>
      <c r="K34" s="21">
        <v>2600000</v>
      </c>
      <c r="M34" s="21">
        <v>12960891562</v>
      </c>
      <c r="O34" s="21">
        <v>13067874010</v>
      </c>
      <c r="Q34" s="60">
        <v>-106982448</v>
      </c>
      <c r="R34" s="60"/>
    </row>
    <row r="35" spans="1:18" ht="21.75" customHeight="1" x14ac:dyDescent="0.2">
      <c r="A35" s="8" t="s">
        <v>124</v>
      </c>
      <c r="C35" s="9">
        <v>0</v>
      </c>
      <c r="E35" s="9">
        <v>0</v>
      </c>
      <c r="G35" s="9">
        <v>0</v>
      </c>
      <c r="I35" s="9">
        <v>0</v>
      </c>
      <c r="K35" s="21">
        <v>1500000</v>
      </c>
      <c r="M35" s="21">
        <v>25956968039</v>
      </c>
      <c r="O35" s="21">
        <v>36434572421</v>
      </c>
      <c r="Q35" s="60">
        <v>-10477604382</v>
      </c>
      <c r="R35" s="60"/>
    </row>
    <row r="36" spans="1:18" ht="21.75" customHeight="1" x14ac:dyDescent="0.2">
      <c r="A36" s="8" t="s">
        <v>59</v>
      </c>
      <c r="C36" s="9">
        <v>0</v>
      </c>
      <c r="E36" s="9">
        <v>0</v>
      </c>
      <c r="G36" s="9">
        <v>0</v>
      </c>
      <c r="I36" s="9">
        <v>0</v>
      </c>
      <c r="K36" s="21">
        <v>2000000</v>
      </c>
      <c r="M36" s="21">
        <v>13270567599</v>
      </c>
      <c r="O36" s="21">
        <v>13314371247</v>
      </c>
      <c r="Q36" s="60">
        <v>-43803648</v>
      </c>
      <c r="R36" s="60"/>
    </row>
    <row r="37" spans="1:18" ht="21.75" customHeight="1" x14ac:dyDescent="0.2">
      <c r="A37" s="8" t="s">
        <v>125</v>
      </c>
      <c r="C37" s="9">
        <v>0</v>
      </c>
      <c r="E37" s="9">
        <v>0</v>
      </c>
      <c r="G37" s="9">
        <v>0</v>
      </c>
      <c r="I37" s="9">
        <v>0</v>
      </c>
      <c r="K37" s="21">
        <v>1000000</v>
      </c>
      <c r="M37" s="21">
        <v>12611751766</v>
      </c>
      <c r="O37" s="21">
        <v>11179703580</v>
      </c>
      <c r="Q37" s="60">
        <v>1432048186</v>
      </c>
      <c r="R37" s="60"/>
    </row>
    <row r="38" spans="1:18" ht="21.75" customHeight="1" x14ac:dyDescent="0.2">
      <c r="A38" s="8" t="s">
        <v>126</v>
      </c>
      <c r="C38" s="9">
        <v>0</v>
      </c>
      <c r="E38" s="9">
        <v>0</v>
      </c>
      <c r="G38" s="9">
        <v>0</v>
      </c>
      <c r="I38" s="9">
        <v>0</v>
      </c>
      <c r="K38" s="21">
        <v>400000</v>
      </c>
      <c r="M38" s="21">
        <v>3848888581</v>
      </c>
      <c r="O38" s="21">
        <v>3856914000</v>
      </c>
      <c r="Q38" s="60">
        <v>-8025419</v>
      </c>
      <c r="R38" s="60"/>
    </row>
    <row r="39" spans="1:18" ht="21.75" customHeight="1" x14ac:dyDescent="0.2">
      <c r="A39" s="8" t="s">
        <v>29</v>
      </c>
      <c r="C39" s="9">
        <v>0</v>
      </c>
      <c r="E39" s="9">
        <v>0</v>
      </c>
      <c r="G39" s="9">
        <v>0</v>
      </c>
      <c r="I39" s="9">
        <v>0</v>
      </c>
      <c r="K39" s="21">
        <v>900000</v>
      </c>
      <c r="M39" s="21">
        <v>54963946331</v>
      </c>
      <c r="O39" s="21">
        <v>46664576412</v>
      </c>
      <c r="Q39" s="60">
        <v>8299369919</v>
      </c>
      <c r="R39" s="60"/>
    </row>
    <row r="40" spans="1:18" ht="21.75" customHeight="1" x14ac:dyDescent="0.2">
      <c r="A40" s="8" t="s">
        <v>30</v>
      </c>
      <c r="C40" s="9">
        <v>0</v>
      </c>
      <c r="E40" s="9">
        <v>0</v>
      </c>
      <c r="G40" s="9">
        <v>0</v>
      </c>
      <c r="I40" s="9">
        <v>0</v>
      </c>
      <c r="K40" s="21">
        <v>2000000</v>
      </c>
      <c r="M40" s="21">
        <v>7779135910</v>
      </c>
      <c r="O40" s="21">
        <v>7810520218</v>
      </c>
      <c r="Q40" s="60">
        <v>-31384308</v>
      </c>
      <c r="R40" s="60"/>
    </row>
    <row r="41" spans="1:18" ht="21.75" customHeight="1" x14ac:dyDescent="0.2">
      <c r="A41" s="8" t="s">
        <v>51</v>
      </c>
      <c r="C41" s="9">
        <v>0</v>
      </c>
      <c r="E41" s="9">
        <v>0</v>
      </c>
      <c r="G41" s="9">
        <v>0</v>
      </c>
      <c r="I41" s="9">
        <v>0</v>
      </c>
      <c r="K41" s="21">
        <v>7000000</v>
      </c>
      <c r="M41" s="21">
        <v>15037946232</v>
      </c>
      <c r="O41" s="21">
        <v>17084114854</v>
      </c>
      <c r="Q41" s="60">
        <v>-2046168622</v>
      </c>
      <c r="R41" s="60"/>
    </row>
    <row r="42" spans="1:18" ht="21.75" customHeight="1" x14ac:dyDescent="0.2">
      <c r="A42" s="8" t="s">
        <v>127</v>
      </c>
      <c r="C42" s="9">
        <v>0</v>
      </c>
      <c r="E42" s="9">
        <v>0</v>
      </c>
      <c r="G42" s="9">
        <v>0</v>
      </c>
      <c r="I42" s="9">
        <v>0</v>
      </c>
      <c r="K42" s="21">
        <v>8823988</v>
      </c>
      <c r="M42" s="21">
        <v>51623493805</v>
      </c>
      <c r="O42" s="21">
        <v>62129119539</v>
      </c>
      <c r="Q42" s="60">
        <v>-10505625734</v>
      </c>
      <c r="R42" s="60"/>
    </row>
    <row r="43" spans="1:18" ht="21.75" customHeight="1" x14ac:dyDescent="0.2">
      <c r="A43" s="8" t="s">
        <v>128</v>
      </c>
      <c r="C43" s="9">
        <v>0</v>
      </c>
      <c r="E43" s="9">
        <v>0</v>
      </c>
      <c r="G43" s="9">
        <v>0</v>
      </c>
      <c r="I43" s="9">
        <v>0</v>
      </c>
      <c r="K43" s="21">
        <v>1000000</v>
      </c>
      <c r="M43" s="21">
        <v>6353967616</v>
      </c>
      <c r="O43" s="21">
        <v>5338048500</v>
      </c>
      <c r="Q43" s="60">
        <v>1015919116</v>
      </c>
      <c r="R43" s="60"/>
    </row>
    <row r="44" spans="1:18" ht="21.75" customHeight="1" x14ac:dyDescent="0.2">
      <c r="A44" s="8" t="s">
        <v>129</v>
      </c>
      <c r="C44" s="9">
        <v>0</v>
      </c>
      <c r="E44" s="9">
        <v>0</v>
      </c>
      <c r="G44" s="9">
        <v>0</v>
      </c>
      <c r="I44" s="9">
        <v>0</v>
      </c>
      <c r="K44" s="21">
        <v>30000000</v>
      </c>
      <c r="M44" s="21">
        <v>34312455171</v>
      </c>
      <c r="O44" s="21">
        <v>31954315981</v>
      </c>
      <c r="Q44" s="60">
        <v>2358139190</v>
      </c>
      <c r="R44" s="60"/>
    </row>
    <row r="45" spans="1:18" ht="21.75" customHeight="1" x14ac:dyDescent="0.2">
      <c r="A45" s="8" t="s">
        <v>130</v>
      </c>
      <c r="C45" s="9">
        <v>0</v>
      </c>
      <c r="E45" s="9">
        <v>0</v>
      </c>
      <c r="G45" s="9">
        <v>0</v>
      </c>
      <c r="I45" s="9">
        <v>0</v>
      </c>
      <c r="K45" s="21">
        <v>2600000</v>
      </c>
      <c r="M45" s="21">
        <v>3046487497</v>
      </c>
      <c r="O45" s="21">
        <v>2998054800</v>
      </c>
      <c r="Q45" s="60">
        <v>48432697</v>
      </c>
      <c r="R45" s="60"/>
    </row>
    <row r="46" spans="1:18" ht="21.75" customHeight="1" x14ac:dyDescent="0.2">
      <c r="A46" s="8" t="s">
        <v>33</v>
      </c>
      <c r="C46" s="9">
        <v>0</v>
      </c>
      <c r="E46" s="9">
        <v>0</v>
      </c>
      <c r="G46" s="9">
        <v>0</v>
      </c>
      <c r="I46" s="9">
        <v>0</v>
      </c>
      <c r="K46" s="21">
        <v>2100000</v>
      </c>
      <c r="M46" s="21">
        <v>41406754783</v>
      </c>
      <c r="O46" s="21">
        <v>38980626586</v>
      </c>
      <c r="Q46" s="60">
        <v>2426128197</v>
      </c>
      <c r="R46" s="60"/>
    </row>
    <row r="47" spans="1:18" ht="21.75" customHeight="1" x14ac:dyDescent="0.2">
      <c r="A47" s="8" t="s">
        <v>131</v>
      </c>
      <c r="C47" s="9">
        <v>0</v>
      </c>
      <c r="E47" s="9">
        <v>0</v>
      </c>
      <c r="G47" s="9">
        <v>0</v>
      </c>
      <c r="I47" s="9">
        <v>0</v>
      </c>
      <c r="K47" s="21">
        <v>10000000</v>
      </c>
      <c r="M47" s="21">
        <v>37074341786</v>
      </c>
      <c r="O47" s="21">
        <v>33050642425</v>
      </c>
      <c r="Q47" s="60">
        <v>4023699361</v>
      </c>
      <c r="R47" s="60"/>
    </row>
    <row r="48" spans="1:18" ht="21.75" customHeight="1" x14ac:dyDescent="0.2">
      <c r="A48" s="8" t="s">
        <v>34</v>
      </c>
      <c r="C48" s="9">
        <v>0</v>
      </c>
      <c r="E48" s="9">
        <v>0</v>
      </c>
      <c r="G48" s="9">
        <v>0</v>
      </c>
      <c r="I48" s="9">
        <v>0</v>
      </c>
      <c r="K48" s="21">
        <v>562500</v>
      </c>
      <c r="M48" s="21">
        <v>5927023195</v>
      </c>
      <c r="O48" s="21">
        <v>4960124706</v>
      </c>
      <c r="Q48" s="60">
        <v>966898489</v>
      </c>
      <c r="R48" s="60"/>
    </row>
    <row r="49" spans="1:18" ht="21.75" customHeight="1" x14ac:dyDescent="0.2">
      <c r="A49" s="8" t="s">
        <v>42</v>
      </c>
      <c r="C49" s="9">
        <v>0</v>
      </c>
      <c r="E49" s="9">
        <v>0</v>
      </c>
      <c r="G49" s="9">
        <v>0</v>
      </c>
      <c r="I49" s="9">
        <v>0</v>
      </c>
      <c r="K49" s="21">
        <v>300000</v>
      </c>
      <c r="M49" s="21">
        <v>20512252435</v>
      </c>
      <c r="O49" s="21">
        <v>16368105296</v>
      </c>
      <c r="Q49" s="60">
        <v>4144147139</v>
      </c>
      <c r="R49" s="60"/>
    </row>
    <row r="50" spans="1:18" ht="21.75" customHeight="1" x14ac:dyDescent="0.2">
      <c r="A50" s="8" t="s">
        <v>132</v>
      </c>
      <c r="C50" s="9">
        <v>0</v>
      </c>
      <c r="E50" s="9">
        <v>0</v>
      </c>
      <c r="G50" s="9">
        <v>0</v>
      </c>
      <c r="I50" s="9">
        <v>0</v>
      </c>
      <c r="K50" s="21">
        <v>2789233</v>
      </c>
      <c r="M50" s="21">
        <v>10228725938</v>
      </c>
      <c r="O50" s="21">
        <v>10333618336</v>
      </c>
      <c r="Q50" s="60">
        <v>-104892398</v>
      </c>
      <c r="R50" s="60"/>
    </row>
    <row r="51" spans="1:18" ht="21.75" customHeight="1" x14ac:dyDescent="0.2">
      <c r="A51" s="8" t="s">
        <v>133</v>
      </c>
      <c r="C51" s="9">
        <v>0</v>
      </c>
      <c r="E51" s="9">
        <v>0</v>
      </c>
      <c r="G51" s="9">
        <v>0</v>
      </c>
      <c r="I51" s="9">
        <v>0</v>
      </c>
      <c r="K51" s="21">
        <v>1500000</v>
      </c>
      <c r="M51" s="21">
        <v>5031267781</v>
      </c>
      <c r="O51" s="21">
        <v>4673739906</v>
      </c>
      <c r="Q51" s="60">
        <v>357527875</v>
      </c>
      <c r="R51" s="60"/>
    </row>
    <row r="52" spans="1:18" ht="21.75" customHeight="1" x14ac:dyDescent="0.2">
      <c r="A52" s="8" t="s">
        <v>39</v>
      </c>
      <c r="C52" s="9">
        <v>0</v>
      </c>
      <c r="E52" s="9">
        <v>0</v>
      </c>
      <c r="G52" s="9">
        <v>0</v>
      </c>
      <c r="I52" s="9">
        <v>0</v>
      </c>
      <c r="K52" s="21">
        <v>2000000</v>
      </c>
      <c r="M52" s="21">
        <v>13161222051</v>
      </c>
      <c r="O52" s="21">
        <v>12754422862</v>
      </c>
      <c r="Q52" s="60">
        <v>406799189</v>
      </c>
      <c r="R52" s="60"/>
    </row>
    <row r="53" spans="1:18" ht="21.75" customHeight="1" x14ac:dyDescent="0.2">
      <c r="A53" s="8" t="s">
        <v>134</v>
      </c>
      <c r="C53" s="9">
        <v>0</v>
      </c>
      <c r="E53" s="9">
        <v>0</v>
      </c>
      <c r="G53" s="9">
        <v>0</v>
      </c>
      <c r="I53" s="9">
        <v>0</v>
      </c>
      <c r="K53" s="21">
        <v>2700000</v>
      </c>
      <c r="M53" s="21">
        <v>22798639818</v>
      </c>
      <c r="O53" s="21">
        <v>23806503450</v>
      </c>
      <c r="Q53" s="60">
        <v>-1007863632</v>
      </c>
      <c r="R53" s="60"/>
    </row>
    <row r="54" spans="1:18" ht="21.75" customHeight="1" x14ac:dyDescent="0.2">
      <c r="A54" s="8" t="s">
        <v>135</v>
      </c>
      <c r="C54" s="9">
        <v>0</v>
      </c>
      <c r="E54" s="9">
        <v>0</v>
      </c>
      <c r="G54" s="9">
        <v>0</v>
      </c>
      <c r="I54" s="9">
        <v>0</v>
      </c>
      <c r="K54" s="21">
        <v>1200000</v>
      </c>
      <c r="M54" s="21">
        <v>28940441170</v>
      </c>
      <c r="O54" s="21">
        <v>29079148149</v>
      </c>
      <c r="Q54" s="60">
        <v>-138706979</v>
      </c>
      <c r="R54" s="60"/>
    </row>
    <row r="55" spans="1:18" ht="21.75" customHeight="1" x14ac:dyDescent="0.2">
      <c r="A55" s="8" t="s">
        <v>46</v>
      </c>
      <c r="C55" s="9">
        <v>0</v>
      </c>
      <c r="E55" s="9">
        <v>0</v>
      </c>
      <c r="G55" s="9">
        <v>0</v>
      </c>
      <c r="I55" s="9">
        <v>0</v>
      </c>
      <c r="K55" s="21">
        <v>1700118</v>
      </c>
      <c r="M55" s="21">
        <v>29317640078</v>
      </c>
      <c r="O55" s="21">
        <v>33171924638</v>
      </c>
      <c r="Q55" s="60">
        <v>-3854284560</v>
      </c>
      <c r="R55" s="60"/>
    </row>
    <row r="56" spans="1:18" ht="21.75" customHeight="1" x14ac:dyDescent="0.2">
      <c r="A56" s="8" t="s">
        <v>58</v>
      </c>
      <c r="C56" s="9">
        <v>0</v>
      </c>
      <c r="E56" s="9">
        <v>0</v>
      </c>
      <c r="G56" s="9">
        <v>0</v>
      </c>
      <c r="I56" s="9">
        <v>0</v>
      </c>
      <c r="K56" s="21">
        <v>8676923</v>
      </c>
      <c r="M56" s="21">
        <v>67038327189</v>
      </c>
      <c r="O56" s="21">
        <v>58327445645</v>
      </c>
      <c r="Q56" s="60">
        <v>8710881544</v>
      </c>
      <c r="R56" s="60"/>
    </row>
    <row r="57" spans="1:18" ht="21.75" customHeight="1" x14ac:dyDescent="0.2">
      <c r="A57" s="8" t="s">
        <v>136</v>
      </c>
      <c r="C57" s="9">
        <v>0</v>
      </c>
      <c r="E57" s="9">
        <v>0</v>
      </c>
      <c r="G57" s="9">
        <v>0</v>
      </c>
      <c r="I57" s="9">
        <v>0</v>
      </c>
      <c r="K57" s="21">
        <v>4945614</v>
      </c>
      <c r="M57" s="21">
        <v>27829469099</v>
      </c>
      <c r="O57" s="21">
        <v>26001318601</v>
      </c>
      <c r="Q57" s="60">
        <v>1828150498</v>
      </c>
      <c r="R57" s="60"/>
    </row>
    <row r="58" spans="1:18" ht="21.75" customHeight="1" x14ac:dyDescent="0.2">
      <c r="A58" s="8" t="s">
        <v>137</v>
      </c>
      <c r="C58" s="9">
        <v>0</v>
      </c>
      <c r="E58" s="9">
        <v>0</v>
      </c>
      <c r="G58" s="9">
        <v>0</v>
      </c>
      <c r="I58" s="9">
        <v>0</v>
      </c>
      <c r="K58" s="21">
        <v>490000</v>
      </c>
      <c r="M58" s="21">
        <v>4187407794</v>
      </c>
      <c r="O58" s="21">
        <v>4549369230</v>
      </c>
      <c r="Q58" s="60">
        <v>-361961436</v>
      </c>
      <c r="R58" s="60"/>
    </row>
    <row r="59" spans="1:18" ht="21.75" customHeight="1" x14ac:dyDescent="0.2">
      <c r="A59" s="8" t="s">
        <v>40</v>
      </c>
      <c r="C59" s="9">
        <v>0</v>
      </c>
      <c r="E59" s="9">
        <v>0</v>
      </c>
      <c r="G59" s="9">
        <v>0</v>
      </c>
      <c r="I59" s="9">
        <v>0</v>
      </c>
      <c r="K59" s="21">
        <v>1000000</v>
      </c>
      <c r="M59" s="21">
        <v>9463356038</v>
      </c>
      <c r="O59" s="21">
        <v>10722561518</v>
      </c>
      <c r="Q59" s="60">
        <v>-1259205480</v>
      </c>
      <c r="R59" s="60"/>
    </row>
    <row r="60" spans="1:18" ht="21.75" customHeight="1" x14ac:dyDescent="0.2">
      <c r="A60" s="8" t="s">
        <v>138</v>
      </c>
      <c r="C60" s="9">
        <v>0</v>
      </c>
      <c r="E60" s="9">
        <v>0</v>
      </c>
      <c r="G60" s="9">
        <v>0</v>
      </c>
      <c r="I60" s="9">
        <v>0</v>
      </c>
      <c r="K60" s="21">
        <v>5200000</v>
      </c>
      <c r="M60" s="21">
        <v>12957243005</v>
      </c>
      <c r="O60" s="21">
        <v>12486126557</v>
      </c>
      <c r="Q60" s="60">
        <v>471116448</v>
      </c>
      <c r="R60" s="60"/>
    </row>
    <row r="61" spans="1:18" ht="21.75" customHeight="1" x14ac:dyDescent="0.2">
      <c r="A61" s="8" t="s">
        <v>139</v>
      </c>
      <c r="C61" s="9">
        <v>0</v>
      </c>
      <c r="E61" s="9">
        <v>0</v>
      </c>
      <c r="G61" s="9">
        <v>0</v>
      </c>
      <c r="I61" s="9">
        <v>0</v>
      </c>
      <c r="K61" s="21">
        <v>8860952</v>
      </c>
      <c r="M61" s="21">
        <v>21390776295</v>
      </c>
      <c r="O61" s="21">
        <v>27922137624</v>
      </c>
      <c r="Q61" s="60">
        <v>-6531361329</v>
      </c>
      <c r="R61" s="60"/>
    </row>
    <row r="62" spans="1:18" ht="21.75" customHeight="1" x14ac:dyDescent="0.2">
      <c r="A62" s="8" t="s">
        <v>140</v>
      </c>
      <c r="C62" s="9">
        <v>0</v>
      </c>
      <c r="E62" s="9">
        <v>0</v>
      </c>
      <c r="G62" s="9">
        <v>0</v>
      </c>
      <c r="I62" s="9">
        <v>0</v>
      </c>
      <c r="K62" s="21">
        <v>1500000</v>
      </c>
      <c r="M62" s="21">
        <v>1637051308</v>
      </c>
      <c r="O62" s="21">
        <v>1638691425</v>
      </c>
      <c r="Q62" s="60">
        <v>-1640117</v>
      </c>
      <c r="R62" s="60"/>
    </row>
    <row r="63" spans="1:18" ht="21.75" customHeight="1" x14ac:dyDescent="0.2">
      <c r="A63" s="8" t="s">
        <v>141</v>
      </c>
      <c r="C63" s="9">
        <v>0</v>
      </c>
      <c r="E63" s="9">
        <v>0</v>
      </c>
      <c r="G63" s="9">
        <v>0</v>
      </c>
      <c r="I63" s="9">
        <v>0</v>
      </c>
      <c r="K63" s="21">
        <v>622796</v>
      </c>
      <c r="M63" s="21">
        <v>42063244547</v>
      </c>
      <c r="O63" s="21">
        <v>38971738401</v>
      </c>
      <c r="Q63" s="60">
        <v>3091506146</v>
      </c>
      <c r="R63" s="60"/>
    </row>
    <row r="64" spans="1:18" ht="21.75" customHeight="1" x14ac:dyDescent="0.2">
      <c r="A64" s="8" t="s">
        <v>142</v>
      </c>
      <c r="C64" s="9">
        <v>0</v>
      </c>
      <c r="E64" s="9">
        <v>0</v>
      </c>
      <c r="G64" s="9">
        <v>0</v>
      </c>
      <c r="I64" s="9">
        <v>0</v>
      </c>
      <c r="K64" s="21">
        <v>2283</v>
      </c>
      <c r="M64" s="21">
        <v>14501571</v>
      </c>
      <c r="O64" s="21">
        <v>11580979</v>
      </c>
      <c r="Q64" s="60">
        <v>2920592</v>
      </c>
      <c r="R64" s="60"/>
    </row>
    <row r="65" spans="1:18" ht="21.75" customHeight="1" x14ac:dyDescent="0.2">
      <c r="A65" s="8" t="s">
        <v>143</v>
      </c>
      <c r="C65" s="9">
        <v>0</v>
      </c>
      <c r="E65" s="9">
        <v>0</v>
      </c>
      <c r="G65" s="9">
        <v>0</v>
      </c>
      <c r="I65" s="9">
        <v>0</v>
      </c>
      <c r="K65" s="21">
        <v>5000000</v>
      </c>
      <c r="M65" s="21">
        <v>25198602456</v>
      </c>
      <c r="O65" s="21">
        <v>31178284056</v>
      </c>
      <c r="Q65" s="60">
        <v>-5979681600</v>
      </c>
      <c r="R65" s="60"/>
    </row>
    <row r="66" spans="1:18" ht="21.75" customHeight="1" x14ac:dyDescent="0.2">
      <c r="A66" s="8" t="s">
        <v>37</v>
      </c>
      <c r="C66" s="9">
        <v>0</v>
      </c>
      <c r="E66" s="9">
        <v>0</v>
      </c>
      <c r="G66" s="9">
        <v>0</v>
      </c>
      <c r="I66" s="9">
        <v>0</v>
      </c>
      <c r="K66" s="21">
        <v>800000</v>
      </c>
      <c r="M66" s="21">
        <v>24318443248</v>
      </c>
      <c r="O66" s="21">
        <v>22080913609</v>
      </c>
      <c r="Q66" s="60">
        <v>2237529639</v>
      </c>
      <c r="R66" s="60"/>
    </row>
    <row r="67" spans="1:18" ht="21.75" customHeight="1" x14ac:dyDescent="0.2">
      <c r="A67" s="8" t="s">
        <v>144</v>
      </c>
      <c r="C67" s="9">
        <v>0</v>
      </c>
      <c r="E67" s="9">
        <v>0</v>
      </c>
      <c r="G67" s="9">
        <v>0</v>
      </c>
      <c r="I67" s="9">
        <v>0</v>
      </c>
      <c r="K67" s="21">
        <v>400000</v>
      </c>
      <c r="M67" s="21">
        <v>14202405296</v>
      </c>
      <c r="O67" s="21">
        <v>14457404012</v>
      </c>
      <c r="Q67" s="60">
        <v>-254998716</v>
      </c>
      <c r="R67" s="60"/>
    </row>
    <row r="68" spans="1:18" ht="21.75" customHeight="1" x14ac:dyDescent="0.2">
      <c r="A68" s="8" t="s">
        <v>145</v>
      </c>
      <c r="C68" s="9">
        <v>0</v>
      </c>
      <c r="E68" s="9">
        <v>0</v>
      </c>
      <c r="G68" s="9">
        <v>0</v>
      </c>
      <c r="I68" s="9">
        <v>0</v>
      </c>
      <c r="K68" s="21">
        <v>200000</v>
      </c>
      <c r="M68" s="21">
        <v>399011671</v>
      </c>
      <c r="O68" s="21">
        <v>390153934</v>
      </c>
      <c r="Q68" s="60">
        <v>8857737</v>
      </c>
      <c r="R68" s="60"/>
    </row>
    <row r="69" spans="1:18" ht="21.75" customHeight="1" x14ac:dyDescent="0.2">
      <c r="A69" s="8" t="s">
        <v>146</v>
      </c>
      <c r="C69" s="9">
        <v>0</v>
      </c>
      <c r="E69" s="9">
        <v>0</v>
      </c>
      <c r="G69" s="9">
        <v>0</v>
      </c>
      <c r="I69" s="9">
        <v>0</v>
      </c>
      <c r="K69" s="21">
        <v>9000001</v>
      </c>
      <c r="M69" s="21">
        <v>31719173590</v>
      </c>
      <c r="O69" s="21">
        <v>30084496034</v>
      </c>
      <c r="Q69" s="60">
        <v>1634677556</v>
      </c>
      <c r="R69" s="60"/>
    </row>
    <row r="70" spans="1:18" ht="21.75" customHeight="1" x14ac:dyDescent="0.2">
      <c r="A70" s="8" t="s">
        <v>147</v>
      </c>
      <c r="C70" s="9">
        <v>0</v>
      </c>
      <c r="E70" s="9">
        <v>0</v>
      </c>
      <c r="G70" s="9">
        <v>0</v>
      </c>
      <c r="I70" s="9">
        <v>0</v>
      </c>
      <c r="K70" s="21">
        <v>7513</v>
      </c>
      <c r="M70" s="21">
        <v>28986029530</v>
      </c>
      <c r="O70" s="21">
        <v>28986029530</v>
      </c>
      <c r="Q70" s="60">
        <v>0</v>
      </c>
      <c r="R70" s="60"/>
    </row>
    <row r="71" spans="1:18" ht="21.75" customHeight="1" x14ac:dyDescent="0.2">
      <c r="A71" s="8" t="s">
        <v>148</v>
      </c>
      <c r="C71" s="9">
        <v>0</v>
      </c>
      <c r="E71" s="9">
        <v>0</v>
      </c>
      <c r="G71" s="9">
        <v>0</v>
      </c>
      <c r="I71" s="9">
        <v>0</v>
      </c>
      <c r="K71" s="21">
        <v>4000000</v>
      </c>
      <c r="M71" s="21">
        <v>14504687115</v>
      </c>
      <c r="O71" s="21">
        <v>15194258176</v>
      </c>
      <c r="Q71" s="60">
        <v>-689571061</v>
      </c>
      <c r="R71" s="60"/>
    </row>
    <row r="72" spans="1:18" ht="21.75" customHeight="1" x14ac:dyDescent="0.2">
      <c r="A72" s="8" t="s">
        <v>25</v>
      </c>
      <c r="C72" s="9">
        <v>0</v>
      </c>
      <c r="E72" s="9">
        <v>0</v>
      </c>
      <c r="G72" s="9">
        <v>0</v>
      </c>
      <c r="I72" s="9">
        <v>0</v>
      </c>
      <c r="K72" s="21">
        <v>1322753</v>
      </c>
      <c r="M72" s="21">
        <v>60997695941</v>
      </c>
      <c r="O72" s="21">
        <v>50537676593</v>
      </c>
      <c r="Q72" s="60">
        <v>10460019348</v>
      </c>
      <c r="R72" s="60"/>
    </row>
    <row r="73" spans="1:18" ht="21.75" customHeight="1" x14ac:dyDescent="0.2">
      <c r="A73" s="8" t="s">
        <v>28</v>
      </c>
      <c r="C73" s="9">
        <v>0</v>
      </c>
      <c r="E73" s="9">
        <v>0</v>
      </c>
      <c r="G73" s="9">
        <v>0</v>
      </c>
      <c r="I73" s="9">
        <v>0</v>
      </c>
      <c r="K73" s="21">
        <v>522840</v>
      </c>
      <c r="M73" s="21">
        <v>45331533522</v>
      </c>
      <c r="O73" s="21">
        <v>49257539360</v>
      </c>
      <c r="Q73" s="60">
        <v>-3926005838</v>
      </c>
      <c r="R73" s="60"/>
    </row>
    <row r="74" spans="1:18" ht="21.75" customHeight="1" x14ac:dyDescent="0.2">
      <c r="A74" s="8" t="s">
        <v>149</v>
      </c>
      <c r="C74" s="9">
        <v>0</v>
      </c>
      <c r="E74" s="9">
        <v>0</v>
      </c>
      <c r="G74" s="9">
        <v>0</v>
      </c>
      <c r="I74" s="9">
        <v>0</v>
      </c>
      <c r="K74" s="21">
        <v>1805921</v>
      </c>
      <c r="M74" s="21">
        <v>5101144191</v>
      </c>
      <c r="O74" s="21">
        <v>4162647905</v>
      </c>
      <c r="Q74" s="60">
        <v>938496286</v>
      </c>
      <c r="R74" s="60"/>
    </row>
    <row r="75" spans="1:18" ht="21.75" customHeight="1" x14ac:dyDescent="0.2">
      <c r="A75" s="8" t="s">
        <v>43</v>
      </c>
      <c r="C75" s="9">
        <v>0</v>
      </c>
      <c r="E75" s="9">
        <v>0</v>
      </c>
      <c r="G75" s="9">
        <v>0</v>
      </c>
      <c r="I75" s="9">
        <v>0</v>
      </c>
      <c r="K75" s="21">
        <v>1</v>
      </c>
      <c r="M75" s="21">
        <v>1</v>
      </c>
      <c r="O75" s="21">
        <v>19289</v>
      </c>
      <c r="Q75" s="60">
        <v>-19288</v>
      </c>
      <c r="R75" s="60"/>
    </row>
    <row r="76" spans="1:18" ht="21.75" customHeight="1" x14ac:dyDescent="0.2">
      <c r="A76" s="8" t="s">
        <v>24</v>
      </c>
      <c r="C76" s="9">
        <v>0</v>
      </c>
      <c r="E76" s="9">
        <v>0</v>
      </c>
      <c r="G76" s="9">
        <v>0</v>
      </c>
      <c r="I76" s="9">
        <v>0</v>
      </c>
      <c r="K76" s="21">
        <v>10000000</v>
      </c>
      <c r="M76" s="21">
        <v>37438905344</v>
      </c>
      <c r="O76" s="21">
        <v>37142320093</v>
      </c>
      <c r="Q76" s="60">
        <v>296585251</v>
      </c>
      <c r="R76" s="60"/>
    </row>
    <row r="77" spans="1:18" ht="21.75" customHeight="1" x14ac:dyDescent="0.2">
      <c r="A77" s="8" t="s">
        <v>22</v>
      </c>
      <c r="C77" s="9">
        <v>0</v>
      </c>
      <c r="E77" s="9">
        <v>0</v>
      </c>
      <c r="G77" s="9">
        <v>0</v>
      </c>
      <c r="I77" s="9">
        <v>0</v>
      </c>
      <c r="K77" s="21">
        <v>10400000</v>
      </c>
      <c r="M77" s="21">
        <v>9593775513</v>
      </c>
      <c r="O77" s="21">
        <v>11044639892</v>
      </c>
      <c r="Q77" s="60">
        <v>-1450864379</v>
      </c>
      <c r="R77" s="60"/>
    </row>
    <row r="78" spans="1:18" ht="21.75" customHeight="1" x14ac:dyDescent="0.2">
      <c r="A78" s="8" t="s">
        <v>150</v>
      </c>
      <c r="C78" s="9">
        <v>0</v>
      </c>
      <c r="E78" s="9">
        <v>0</v>
      </c>
      <c r="G78" s="9">
        <v>0</v>
      </c>
      <c r="I78" s="9">
        <v>0</v>
      </c>
      <c r="K78" s="21">
        <v>60000000</v>
      </c>
      <c r="M78" s="21">
        <v>41775150933</v>
      </c>
      <c r="O78" s="21">
        <v>36665593504</v>
      </c>
      <c r="Q78" s="60">
        <v>5109557429</v>
      </c>
      <c r="R78" s="60"/>
    </row>
    <row r="79" spans="1:18" ht="21.75" customHeight="1" x14ac:dyDescent="0.2">
      <c r="A79" s="8" t="s">
        <v>151</v>
      </c>
      <c r="C79" s="9">
        <v>0</v>
      </c>
      <c r="E79" s="9">
        <v>0</v>
      </c>
      <c r="G79" s="9">
        <v>0</v>
      </c>
      <c r="I79" s="9">
        <v>0</v>
      </c>
      <c r="K79" s="21">
        <v>10000001</v>
      </c>
      <c r="M79" s="21">
        <v>26063991124</v>
      </c>
      <c r="O79" s="21">
        <v>24192282222</v>
      </c>
      <c r="Q79" s="60">
        <v>1871708902</v>
      </c>
      <c r="R79" s="60"/>
    </row>
    <row r="80" spans="1:18" ht="21.75" customHeight="1" x14ac:dyDescent="0.2">
      <c r="A80" s="8" t="s">
        <v>152</v>
      </c>
      <c r="C80" s="9">
        <v>0</v>
      </c>
      <c r="E80" s="9">
        <v>0</v>
      </c>
      <c r="G80" s="9">
        <v>0</v>
      </c>
      <c r="I80" s="9">
        <v>0</v>
      </c>
      <c r="K80" s="21">
        <v>28400000</v>
      </c>
      <c r="M80" s="21">
        <v>80207786211</v>
      </c>
      <c r="O80" s="21">
        <v>86382933625</v>
      </c>
      <c r="Q80" s="60">
        <v>-6175147414</v>
      </c>
      <c r="R80" s="60"/>
    </row>
    <row r="81" spans="1:18" ht="21.75" customHeight="1" x14ac:dyDescent="0.2">
      <c r="A81" s="8" t="s">
        <v>153</v>
      </c>
      <c r="C81" s="9">
        <v>0</v>
      </c>
      <c r="E81" s="9">
        <v>0</v>
      </c>
      <c r="G81" s="9">
        <v>0</v>
      </c>
      <c r="I81" s="9">
        <v>0</v>
      </c>
      <c r="K81" s="21">
        <v>4000000</v>
      </c>
      <c r="M81" s="21">
        <v>5734695330</v>
      </c>
      <c r="O81" s="21">
        <v>6074560355</v>
      </c>
      <c r="Q81" s="60">
        <v>-339865025</v>
      </c>
      <c r="R81" s="60"/>
    </row>
    <row r="82" spans="1:18" ht="21.75" customHeight="1" x14ac:dyDescent="0.2">
      <c r="A82" s="8" t="s">
        <v>47</v>
      </c>
      <c r="C82" s="9">
        <v>0</v>
      </c>
      <c r="E82" s="9">
        <v>0</v>
      </c>
      <c r="G82" s="9">
        <v>0</v>
      </c>
      <c r="I82" s="9">
        <v>0</v>
      </c>
      <c r="K82" s="21">
        <v>2921609</v>
      </c>
      <c r="M82" s="21">
        <v>26785378122</v>
      </c>
      <c r="O82" s="21">
        <v>27913670497</v>
      </c>
      <c r="Q82" s="60">
        <v>-1128292375</v>
      </c>
      <c r="R82" s="60"/>
    </row>
    <row r="83" spans="1:18" ht="21.75" customHeight="1" x14ac:dyDescent="0.2">
      <c r="A83" s="8" t="s">
        <v>26</v>
      </c>
      <c r="C83" s="9">
        <v>0</v>
      </c>
      <c r="E83" s="9">
        <v>0</v>
      </c>
      <c r="G83" s="9">
        <v>0</v>
      </c>
      <c r="I83" s="9">
        <v>0</v>
      </c>
      <c r="K83" s="21">
        <v>8068750</v>
      </c>
      <c r="M83" s="21">
        <v>16562434384</v>
      </c>
      <c r="O83" s="21">
        <v>23273742892</v>
      </c>
      <c r="Q83" s="60">
        <v>-6711308508</v>
      </c>
      <c r="R83" s="60"/>
    </row>
    <row r="84" spans="1:18" ht="21.75" customHeight="1" x14ac:dyDescent="0.2">
      <c r="A84" s="8" t="s">
        <v>154</v>
      </c>
      <c r="C84" s="9">
        <v>0</v>
      </c>
      <c r="E84" s="9">
        <v>0</v>
      </c>
      <c r="G84" s="9">
        <v>0</v>
      </c>
      <c r="I84" s="9">
        <v>0</v>
      </c>
      <c r="K84" s="21">
        <v>15000000</v>
      </c>
      <c r="M84" s="21">
        <v>23496667873</v>
      </c>
      <c r="O84" s="21">
        <v>28686605152</v>
      </c>
      <c r="Q84" s="60">
        <v>-5189937279</v>
      </c>
      <c r="R84" s="60"/>
    </row>
    <row r="85" spans="1:18" ht="21.75" customHeight="1" x14ac:dyDescent="0.2">
      <c r="A85" s="8" t="s">
        <v>155</v>
      </c>
      <c r="C85" s="9">
        <v>0</v>
      </c>
      <c r="E85" s="9">
        <v>0</v>
      </c>
      <c r="G85" s="9">
        <v>0</v>
      </c>
      <c r="I85" s="9">
        <v>0</v>
      </c>
      <c r="K85" s="21">
        <v>249999</v>
      </c>
      <c r="M85" s="21">
        <v>1885419800</v>
      </c>
      <c r="O85" s="21">
        <v>2099922225</v>
      </c>
      <c r="Q85" s="60">
        <v>-214502425</v>
      </c>
      <c r="R85" s="60"/>
    </row>
    <row r="86" spans="1:18" ht="21.75" customHeight="1" x14ac:dyDescent="0.2">
      <c r="A86" s="8" t="s">
        <v>161</v>
      </c>
      <c r="C86" s="9">
        <v>0</v>
      </c>
      <c r="E86" s="9">
        <v>0</v>
      </c>
      <c r="G86" s="9">
        <v>0</v>
      </c>
      <c r="I86" s="9">
        <v>0</v>
      </c>
      <c r="K86" s="21">
        <v>67000</v>
      </c>
      <c r="M86" s="21">
        <v>66987856250</v>
      </c>
      <c r="O86" s="21">
        <v>66987856250</v>
      </c>
      <c r="Q86" s="55">
        <v>0</v>
      </c>
      <c r="R86" s="55"/>
    </row>
    <row r="87" spans="1:18" ht="21.75" customHeight="1" x14ac:dyDescent="0.2">
      <c r="A87" s="8" t="s">
        <v>162</v>
      </c>
      <c r="C87" s="9">
        <v>0</v>
      </c>
      <c r="E87" s="9">
        <v>0</v>
      </c>
      <c r="G87" s="9">
        <v>0</v>
      </c>
      <c r="I87" s="9">
        <v>0</v>
      </c>
      <c r="K87" s="21">
        <v>50000</v>
      </c>
      <c r="M87" s="21">
        <v>40228114063</v>
      </c>
      <c r="O87" s="21">
        <v>40263381314</v>
      </c>
      <c r="Q87" s="60">
        <v>-35267251</v>
      </c>
      <c r="R87" s="60"/>
    </row>
    <row r="88" spans="1:18" ht="21.75" customHeight="1" x14ac:dyDescent="0.2">
      <c r="A88" s="8" t="s">
        <v>163</v>
      </c>
      <c r="C88" s="9">
        <v>0</v>
      </c>
      <c r="E88" s="9">
        <v>0</v>
      </c>
      <c r="G88" s="9">
        <v>0</v>
      </c>
      <c r="I88" s="9">
        <v>0</v>
      </c>
      <c r="K88" s="21">
        <v>385000</v>
      </c>
      <c r="M88" s="21">
        <v>384932718750</v>
      </c>
      <c r="O88" s="21">
        <v>385069781250</v>
      </c>
      <c r="Q88" s="60">
        <v>-137062500</v>
      </c>
      <c r="R88" s="60"/>
    </row>
    <row r="89" spans="1:18" ht="21.75" customHeight="1" x14ac:dyDescent="0.2">
      <c r="A89" s="8" t="s">
        <v>164</v>
      </c>
      <c r="C89" s="9">
        <v>0</v>
      </c>
      <c r="E89" s="9">
        <v>0</v>
      </c>
      <c r="G89" s="9">
        <v>0</v>
      </c>
      <c r="I89" s="9">
        <v>0</v>
      </c>
      <c r="K89" s="21">
        <v>230000</v>
      </c>
      <c r="M89" s="21">
        <v>216949078486</v>
      </c>
      <c r="O89" s="21">
        <v>213735972695</v>
      </c>
      <c r="Q89" s="60">
        <v>3213105791</v>
      </c>
      <c r="R89" s="60"/>
    </row>
    <row r="90" spans="1:18" ht="21.75" customHeight="1" x14ac:dyDescent="0.2">
      <c r="A90" s="8" t="s">
        <v>165</v>
      </c>
      <c r="C90" s="9">
        <v>0</v>
      </c>
      <c r="E90" s="9">
        <v>0</v>
      </c>
      <c r="G90" s="9">
        <v>0</v>
      </c>
      <c r="I90" s="9">
        <v>0</v>
      </c>
      <c r="K90" s="21">
        <v>119000</v>
      </c>
      <c r="M90" s="21">
        <v>118978431250</v>
      </c>
      <c r="O90" s="21">
        <v>119021568750</v>
      </c>
      <c r="Q90" s="60">
        <v>-43137500</v>
      </c>
      <c r="R90" s="60"/>
    </row>
    <row r="91" spans="1:18" ht="21.75" customHeight="1" x14ac:dyDescent="0.2">
      <c r="A91" s="11" t="s">
        <v>166</v>
      </c>
      <c r="C91" s="12">
        <v>0</v>
      </c>
      <c r="E91" s="12">
        <v>0</v>
      </c>
      <c r="G91" s="12">
        <v>0</v>
      </c>
      <c r="I91" s="12">
        <v>0</v>
      </c>
      <c r="K91" s="34">
        <v>220000</v>
      </c>
      <c r="M91" s="34">
        <v>219961125000</v>
      </c>
      <c r="O91" s="34">
        <v>220038875000</v>
      </c>
      <c r="Q91" s="73">
        <v>-77750000</v>
      </c>
      <c r="R91" s="73"/>
    </row>
    <row r="92" spans="1:18" ht="21.75" customHeight="1" x14ac:dyDescent="0.2">
      <c r="A92" s="13" t="s">
        <v>65</v>
      </c>
      <c r="C92" s="24">
        <f>SUM(C8:C91)</f>
        <v>76571141</v>
      </c>
      <c r="E92" s="24">
        <f>SUM(E8:E91)</f>
        <v>321609439165</v>
      </c>
      <c r="G92" s="24">
        <f>SUM(G8:G91)</f>
        <v>264681533235</v>
      </c>
      <c r="I92" s="24">
        <f>SUM(I8:I91)</f>
        <v>56927905930</v>
      </c>
      <c r="K92" s="24">
        <f>SUM(K8:K91)</f>
        <v>485537384</v>
      </c>
      <c r="M92" s="24">
        <f>SUM(M8:M91)</f>
        <v>2966625836640</v>
      </c>
      <c r="O92" s="24">
        <f>SUM(O8:O91)</f>
        <v>2889884891174</v>
      </c>
      <c r="Q92" s="78">
        <f>SUM(Q8:R91)</f>
        <v>76740945466</v>
      </c>
      <c r="R92" s="78"/>
    </row>
  </sheetData>
  <mergeCells count="93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</mergeCells>
  <pageMargins left="0.39" right="0.39" top="0.39" bottom="0.39" header="0" footer="0"/>
  <pageSetup scale="72" fitToHeight="0" orientation="landscape" r:id="rId1"/>
  <ignoredErrors>
    <ignoredError sqref="Q92" emptyCellReferenc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48"/>
  <sheetViews>
    <sheetView rightToLeft="1" view="pageBreakPreview" zoomScale="60" zoomScaleNormal="100" workbookViewId="0">
      <selection sqref="A1:Q1"/>
    </sheetView>
  </sheetViews>
  <sheetFormatPr defaultRowHeight="12.75" x14ac:dyDescent="0.2"/>
  <cols>
    <col min="1" max="1" width="29.7109375" bestFit="1" customWidth="1"/>
    <col min="2" max="2" width="1.28515625" customWidth="1"/>
    <col min="3" max="3" width="14" bestFit="1" customWidth="1"/>
    <col min="4" max="4" width="1.28515625" customWidth="1"/>
    <col min="5" max="5" width="19.7109375" bestFit="1" customWidth="1"/>
    <col min="6" max="6" width="1.28515625" customWidth="1"/>
    <col min="7" max="7" width="19.85546875" bestFit="1" customWidth="1"/>
    <col min="8" max="8" width="1.28515625" customWidth="1"/>
    <col min="9" max="9" width="27.7109375" bestFit="1" customWidth="1"/>
    <col min="10" max="10" width="1.28515625" customWidth="1"/>
    <col min="11" max="11" width="14" bestFit="1" customWidth="1"/>
    <col min="12" max="12" width="1.28515625" customWidth="1"/>
    <col min="13" max="13" width="19.7109375" bestFit="1" customWidth="1"/>
    <col min="14" max="14" width="1.28515625" customWidth="1"/>
    <col min="15" max="15" width="19.42578125" bestFit="1" customWidth="1"/>
    <col min="16" max="16" width="1.28515625" customWidth="1"/>
    <col min="17" max="17" width="16" customWidth="1"/>
    <col min="18" max="18" width="1.28515625" customWidth="1"/>
    <col min="19" max="19" width="0.28515625" customWidth="1"/>
  </cols>
  <sheetData>
    <row r="1" spans="1:18" ht="29.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spans="1:18" ht="21.75" customHeight="1" x14ac:dyDescent="0.2">
      <c r="A2" s="65" t="s">
        <v>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21.75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4.45" customHeight="1" x14ac:dyDescent="0.2"/>
    <row r="5" spans="1:18" ht="14.45" customHeight="1" x14ac:dyDescent="0.2">
      <c r="A5" s="66" t="s">
        <v>226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4.45" customHeight="1" x14ac:dyDescent="0.2">
      <c r="A6" s="62" t="s">
        <v>93</v>
      </c>
      <c r="C6" s="62" t="s">
        <v>108</v>
      </c>
      <c r="D6" s="62"/>
      <c r="E6" s="62"/>
      <c r="F6" s="62"/>
      <c r="G6" s="62"/>
      <c r="H6" s="62"/>
      <c r="I6" s="62"/>
      <c r="K6" s="62" t="s">
        <v>109</v>
      </c>
      <c r="L6" s="62"/>
      <c r="M6" s="62"/>
      <c r="N6" s="62"/>
      <c r="O6" s="62"/>
      <c r="P6" s="62"/>
      <c r="Q6" s="62"/>
      <c r="R6" s="62"/>
    </row>
    <row r="7" spans="1:18" ht="40.5" customHeight="1" x14ac:dyDescent="0.2">
      <c r="A7" s="62"/>
      <c r="C7" s="18" t="s">
        <v>13</v>
      </c>
      <c r="D7" s="3"/>
      <c r="E7" s="18" t="s">
        <v>15</v>
      </c>
      <c r="F7" s="3"/>
      <c r="G7" s="18" t="s">
        <v>224</v>
      </c>
      <c r="H7" s="3"/>
      <c r="I7" s="18" t="s">
        <v>227</v>
      </c>
      <c r="K7" s="18" t="s">
        <v>13</v>
      </c>
      <c r="L7" s="3"/>
      <c r="M7" s="18" t="s">
        <v>15</v>
      </c>
      <c r="N7" s="3"/>
      <c r="O7" s="18" t="s">
        <v>224</v>
      </c>
      <c r="P7" s="3"/>
      <c r="Q7" s="79" t="s">
        <v>227</v>
      </c>
      <c r="R7" s="79"/>
    </row>
    <row r="8" spans="1:18" ht="21.75" customHeight="1" x14ac:dyDescent="0.2">
      <c r="A8" s="5" t="s">
        <v>41</v>
      </c>
      <c r="C8" s="20">
        <v>3500000</v>
      </c>
      <c r="E8" s="20">
        <v>21914282950</v>
      </c>
      <c r="G8" s="20">
        <v>19957859252</v>
      </c>
      <c r="H8" s="23"/>
      <c r="I8" s="20">
        <v>1956423697</v>
      </c>
      <c r="K8" s="20">
        <v>3500000</v>
      </c>
      <c r="L8" s="23"/>
      <c r="M8" s="20">
        <v>21914282950</v>
      </c>
      <c r="N8" s="23"/>
      <c r="O8" s="20">
        <v>19416361172</v>
      </c>
      <c r="P8" s="23"/>
      <c r="Q8" s="64">
        <v>2497921777</v>
      </c>
      <c r="R8" s="64"/>
    </row>
    <row r="9" spans="1:18" ht="21.75" customHeight="1" x14ac:dyDescent="0.2">
      <c r="A9" s="8" t="s">
        <v>19</v>
      </c>
      <c r="C9" s="21">
        <v>1640367</v>
      </c>
      <c r="E9" s="21">
        <v>3772978380</v>
      </c>
      <c r="G9" s="21">
        <v>3913852246</v>
      </c>
      <c r="H9" s="23"/>
      <c r="I9" s="21">
        <v>-140873865</v>
      </c>
      <c r="K9" s="21">
        <v>1640367</v>
      </c>
      <c r="L9" s="23"/>
      <c r="M9" s="21">
        <v>3772978380</v>
      </c>
      <c r="N9" s="23"/>
      <c r="O9" s="21">
        <v>3601363305</v>
      </c>
      <c r="P9" s="23"/>
      <c r="Q9" s="60">
        <v>171615075</v>
      </c>
      <c r="R9" s="60"/>
    </row>
    <row r="10" spans="1:18" ht="21.75" customHeight="1" x14ac:dyDescent="0.2">
      <c r="A10" s="8" t="s">
        <v>20</v>
      </c>
      <c r="C10" s="21">
        <v>14000000</v>
      </c>
      <c r="E10" s="21">
        <v>42494955020</v>
      </c>
      <c r="G10" s="21">
        <v>47481520352</v>
      </c>
      <c r="H10" s="23"/>
      <c r="I10" s="21">
        <v>-4986565332</v>
      </c>
      <c r="K10" s="21">
        <v>14000000</v>
      </c>
      <c r="L10" s="23"/>
      <c r="M10" s="21">
        <v>42494955020</v>
      </c>
      <c r="N10" s="23"/>
      <c r="O10" s="21">
        <v>37040525013</v>
      </c>
      <c r="P10" s="23"/>
      <c r="Q10" s="60">
        <v>5454430006</v>
      </c>
      <c r="R10" s="60"/>
    </row>
    <row r="11" spans="1:18" ht="21.75" customHeight="1" x14ac:dyDescent="0.2">
      <c r="A11" s="8" t="s">
        <v>57</v>
      </c>
      <c r="C11" s="21">
        <v>11753701</v>
      </c>
      <c r="E11" s="21">
        <v>36877915546</v>
      </c>
      <c r="G11" s="21">
        <v>35571676918</v>
      </c>
      <c r="H11" s="23"/>
      <c r="I11" s="21">
        <v>1306238628</v>
      </c>
      <c r="K11" s="21">
        <v>11753701</v>
      </c>
      <c r="L11" s="23"/>
      <c r="M11" s="21">
        <v>36877915546</v>
      </c>
      <c r="N11" s="23"/>
      <c r="O11" s="21">
        <v>33380424637</v>
      </c>
      <c r="P11" s="23"/>
      <c r="Q11" s="60">
        <v>3497490909</v>
      </c>
      <c r="R11" s="60"/>
    </row>
    <row r="12" spans="1:18" ht="21.75" customHeight="1" x14ac:dyDescent="0.2">
      <c r="A12" s="8" t="s">
        <v>60</v>
      </c>
      <c r="C12" s="21">
        <v>2000000</v>
      </c>
      <c r="E12" s="21">
        <v>33161663400</v>
      </c>
      <c r="G12" s="21">
        <v>30145162600</v>
      </c>
      <c r="H12" s="23"/>
      <c r="I12" s="21">
        <v>3016500799</v>
      </c>
      <c r="K12" s="21">
        <v>2000000</v>
      </c>
      <c r="L12" s="23"/>
      <c r="M12" s="21">
        <v>33161663400</v>
      </c>
      <c r="N12" s="23"/>
      <c r="O12" s="21">
        <v>29959600175</v>
      </c>
      <c r="P12" s="23"/>
      <c r="Q12" s="60">
        <v>3202063224</v>
      </c>
      <c r="R12" s="60"/>
    </row>
    <row r="13" spans="1:18" ht="21.75" customHeight="1" x14ac:dyDescent="0.2">
      <c r="A13" s="8" t="s">
        <v>33</v>
      </c>
      <c r="C13" s="21">
        <v>3000000</v>
      </c>
      <c r="E13" s="21">
        <v>79689203700</v>
      </c>
      <c r="G13" s="21">
        <v>62903152739</v>
      </c>
      <c r="H13" s="23"/>
      <c r="I13" s="21">
        <v>16786050961</v>
      </c>
      <c r="K13" s="21">
        <v>3000000</v>
      </c>
      <c r="L13" s="23"/>
      <c r="M13" s="21">
        <v>79689203700</v>
      </c>
      <c r="N13" s="23"/>
      <c r="O13" s="21">
        <v>57448738076</v>
      </c>
      <c r="P13" s="23"/>
      <c r="Q13" s="60">
        <v>22240465624</v>
      </c>
      <c r="R13" s="60"/>
    </row>
    <row r="14" spans="1:18" ht="21.75" customHeight="1" x14ac:dyDescent="0.2">
      <c r="A14" s="8" t="s">
        <v>47</v>
      </c>
      <c r="C14" s="21">
        <v>6500000</v>
      </c>
      <c r="E14" s="21">
        <v>80363947300</v>
      </c>
      <c r="G14" s="21">
        <v>70219266691</v>
      </c>
      <c r="H14" s="23"/>
      <c r="I14" s="21">
        <v>10144680608</v>
      </c>
      <c r="K14" s="21">
        <v>6500000</v>
      </c>
      <c r="L14" s="23"/>
      <c r="M14" s="21">
        <v>80363947300</v>
      </c>
      <c r="N14" s="23"/>
      <c r="O14" s="21">
        <v>61294621536</v>
      </c>
      <c r="P14" s="23"/>
      <c r="Q14" s="60">
        <v>19069325764</v>
      </c>
      <c r="R14" s="60"/>
    </row>
    <row r="15" spans="1:18" ht="21.75" customHeight="1" x14ac:dyDescent="0.2">
      <c r="A15" s="8" t="s">
        <v>37</v>
      </c>
      <c r="C15" s="21">
        <v>1000000</v>
      </c>
      <c r="E15" s="21">
        <v>40335775500</v>
      </c>
      <c r="G15" s="21">
        <v>36356772800</v>
      </c>
      <c r="H15" s="23"/>
      <c r="I15" s="21">
        <v>3979002699</v>
      </c>
      <c r="K15" s="21">
        <v>1000000</v>
      </c>
      <c r="L15" s="23"/>
      <c r="M15" s="21">
        <v>40335775500</v>
      </c>
      <c r="N15" s="23"/>
      <c r="O15" s="21">
        <v>27073343406</v>
      </c>
      <c r="P15" s="23"/>
      <c r="Q15" s="60">
        <v>13262432094</v>
      </c>
      <c r="R15" s="60"/>
    </row>
    <row r="16" spans="1:18" ht="21.75" customHeight="1" x14ac:dyDescent="0.2">
      <c r="A16" s="8" t="s">
        <v>24</v>
      </c>
      <c r="C16" s="21">
        <v>7000000</v>
      </c>
      <c r="E16" s="21">
        <v>52719305100</v>
      </c>
      <c r="G16" s="21">
        <v>40980751000</v>
      </c>
      <c r="H16" s="23"/>
      <c r="I16" s="21">
        <v>11738554100</v>
      </c>
      <c r="K16" s="21">
        <v>7000000</v>
      </c>
      <c r="L16" s="23"/>
      <c r="M16" s="21">
        <v>52719305100</v>
      </c>
      <c r="N16" s="23"/>
      <c r="O16" s="21">
        <v>30947225426</v>
      </c>
      <c r="P16" s="23"/>
      <c r="Q16" s="60">
        <v>21772079674</v>
      </c>
      <c r="R16" s="60"/>
    </row>
    <row r="17" spans="1:18" ht="21.75" customHeight="1" x14ac:dyDescent="0.2">
      <c r="A17" s="8" t="s">
        <v>50</v>
      </c>
      <c r="C17" s="21">
        <v>15000000</v>
      </c>
      <c r="E17" s="21">
        <v>35766372150</v>
      </c>
      <c r="G17" s="21">
        <v>27595028700</v>
      </c>
      <c r="H17" s="23"/>
      <c r="I17" s="21">
        <v>8171343449</v>
      </c>
      <c r="K17" s="21">
        <v>15000000</v>
      </c>
      <c r="L17" s="23"/>
      <c r="M17" s="21">
        <v>35766372150</v>
      </c>
      <c r="N17" s="23"/>
      <c r="O17" s="21">
        <v>27673723297</v>
      </c>
      <c r="P17" s="23"/>
      <c r="Q17" s="60">
        <v>8092648852</v>
      </c>
      <c r="R17" s="60"/>
    </row>
    <row r="18" spans="1:18" ht="21.75" customHeight="1" x14ac:dyDescent="0.2">
      <c r="A18" s="8" t="s">
        <v>26</v>
      </c>
      <c r="C18" s="21">
        <v>10000000</v>
      </c>
      <c r="E18" s="21">
        <v>28319385800</v>
      </c>
      <c r="G18" s="21">
        <v>27039357500</v>
      </c>
      <c r="H18" s="23"/>
      <c r="I18" s="21">
        <v>1280028299</v>
      </c>
      <c r="K18" s="21">
        <v>10000000</v>
      </c>
      <c r="L18" s="23"/>
      <c r="M18" s="21">
        <v>28319385800</v>
      </c>
      <c r="N18" s="23"/>
      <c r="O18" s="21">
        <v>28844298608</v>
      </c>
      <c r="P18" s="23"/>
      <c r="Q18" s="60">
        <v>-524912808</v>
      </c>
      <c r="R18" s="60"/>
    </row>
    <row r="19" spans="1:18" ht="21.75" customHeight="1" x14ac:dyDescent="0.2">
      <c r="A19" s="8" t="s">
        <v>61</v>
      </c>
      <c r="C19" s="21">
        <v>5000000</v>
      </c>
      <c r="E19" s="21">
        <v>33786793500</v>
      </c>
      <c r="G19" s="21">
        <v>34580609500</v>
      </c>
      <c r="H19" s="23"/>
      <c r="I19" s="21">
        <v>-793816000</v>
      </c>
      <c r="K19" s="21">
        <v>5000000</v>
      </c>
      <c r="L19" s="23"/>
      <c r="M19" s="21">
        <v>33786793500</v>
      </c>
      <c r="N19" s="23"/>
      <c r="O19" s="21">
        <v>33977637566</v>
      </c>
      <c r="P19" s="23"/>
      <c r="Q19" s="60">
        <v>-190844066</v>
      </c>
      <c r="R19" s="60"/>
    </row>
    <row r="20" spans="1:18" ht="21.75" customHeight="1" x14ac:dyDescent="0.2">
      <c r="A20" s="8" t="s">
        <v>53</v>
      </c>
      <c r="C20" s="21">
        <v>1500000</v>
      </c>
      <c r="E20" s="21">
        <v>38062981065</v>
      </c>
      <c r="G20" s="21">
        <v>39308776050</v>
      </c>
      <c r="H20" s="23"/>
      <c r="I20" s="21">
        <v>-1245794985</v>
      </c>
      <c r="K20" s="21">
        <v>1500000</v>
      </c>
      <c r="L20" s="23"/>
      <c r="M20" s="21">
        <v>38062981065</v>
      </c>
      <c r="N20" s="23"/>
      <c r="O20" s="21">
        <v>32067781911</v>
      </c>
      <c r="P20" s="23"/>
      <c r="Q20" s="60">
        <v>5995199153</v>
      </c>
      <c r="R20" s="60"/>
    </row>
    <row r="21" spans="1:18" ht="21.75" customHeight="1" x14ac:dyDescent="0.2">
      <c r="A21" s="8" t="s">
        <v>49</v>
      </c>
      <c r="C21" s="21">
        <v>2000000</v>
      </c>
      <c r="E21" s="21">
        <v>33915788600</v>
      </c>
      <c r="G21" s="21">
        <v>29907682184</v>
      </c>
      <c r="H21" s="23"/>
      <c r="I21" s="21">
        <v>4008106415</v>
      </c>
      <c r="K21" s="21">
        <v>2000000</v>
      </c>
      <c r="L21" s="23"/>
      <c r="M21" s="21">
        <v>33915788600</v>
      </c>
      <c r="N21" s="23"/>
      <c r="O21" s="21">
        <v>25803080264</v>
      </c>
      <c r="P21" s="23"/>
      <c r="Q21" s="60">
        <v>8112708335</v>
      </c>
      <c r="R21" s="60"/>
    </row>
    <row r="22" spans="1:18" ht="21.75" customHeight="1" x14ac:dyDescent="0.2">
      <c r="A22" s="8" t="s">
        <v>22</v>
      </c>
      <c r="C22" s="21">
        <v>44000000</v>
      </c>
      <c r="E22" s="21">
        <v>66712296640</v>
      </c>
      <c r="G22" s="21">
        <v>62864861732</v>
      </c>
      <c r="H22" s="23"/>
      <c r="I22" s="21">
        <v>3847434907</v>
      </c>
      <c r="K22" s="21">
        <v>44000000</v>
      </c>
      <c r="L22" s="23"/>
      <c r="M22" s="21">
        <v>66712296640</v>
      </c>
      <c r="N22" s="23"/>
      <c r="O22" s="21">
        <v>57402291297</v>
      </c>
      <c r="P22" s="23"/>
      <c r="Q22" s="60">
        <v>9310005342</v>
      </c>
      <c r="R22" s="60"/>
    </row>
    <row r="23" spans="1:18" ht="21.75" customHeight="1" x14ac:dyDescent="0.2">
      <c r="A23" s="8" t="s">
        <v>55</v>
      </c>
      <c r="C23" s="21">
        <v>3389373</v>
      </c>
      <c r="E23" s="21">
        <v>5085117797</v>
      </c>
      <c r="G23" s="21">
        <v>5324250158</v>
      </c>
      <c r="H23" s="23"/>
      <c r="I23" s="21">
        <v>-239132360</v>
      </c>
      <c r="K23" s="21">
        <v>3389373</v>
      </c>
      <c r="L23" s="23"/>
      <c r="M23" s="21">
        <v>5085117797</v>
      </c>
      <c r="N23" s="23"/>
      <c r="O23" s="21">
        <v>5086883667</v>
      </c>
      <c r="P23" s="23"/>
      <c r="Q23" s="60">
        <v>-1765869</v>
      </c>
      <c r="R23" s="60"/>
    </row>
    <row r="24" spans="1:18" ht="21.75" customHeight="1" x14ac:dyDescent="0.2">
      <c r="A24" s="8" t="s">
        <v>34</v>
      </c>
      <c r="C24" s="21">
        <v>562500</v>
      </c>
      <c r="E24" s="21">
        <v>5207556993</v>
      </c>
      <c r="G24" s="21">
        <v>5548029637</v>
      </c>
      <c r="H24" s="23"/>
      <c r="I24" s="21">
        <v>-340472643</v>
      </c>
      <c r="K24" s="21">
        <v>562500</v>
      </c>
      <c r="L24" s="23"/>
      <c r="M24" s="21">
        <v>5207556993</v>
      </c>
      <c r="N24" s="23"/>
      <c r="O24" s="21">
        <v>4960124704</v>
      </c>
      <c r="P24" s="23"/>
      <c r="Q24" s="60">
        <v>247432289</v>
      </c>
      <c r="R24" s="60"/>
    </row>
    <row r="25" spans="1:18" ht="21.75" customHeight="1" x14ac:dyDescent="0.2">
      <c r="A25" s="8" t="s">
        <v>43</v>
      </c>
      <c r="C25" s="21">
        <v>1700000</v>
      </c>
      <c r="E25" s="21">
        <v>28997106210</v>
      </c>
      <c r="G25" s="21">
        <v>30110433150</v>
      </c>
      <c r="H25" s="23"/>
      <c r="I25" s="21">
        <v>-1113326940</v>
      </c>
      <c r="K25" s="21">
        <v>1700000</v>
      </c>
      <c r="L25" s="23"/>
      <c r="M25" s="21">
        <v>28997106210</v>
      </c>
      <c r="N25" s="23"/>
      <c r="O25" s="21">
        <v>33807419153</v>
      </c>
      <c r="P25" s="23"/>
      <c r="Q25" s="60">
        <v>-4810312943</v>
      </c>
      <c r="R25" s="60"/>
    </row>
    <row r="26" spans="1:18" ht="21.75" customHeight="1" x14ac:dyDescent="0.2">
      <c r="A26" s="8" t="s">
        <v>64</v>
      </c>
      <c r="C26" s="21">
        <v>2000000</v>
      </c>
      <c r="E26" s="21">
        <v>14546678200</v>
      </c>
      <c r="G26" s="21">
        <v>11951754721</v>
      </c>
      <c r="H26" s="23"/>
      <c r="I26" s="21">
        <v>2594923479</v>
      </c>
      <c r="K26" s="21">
        <v>2000000</v>
      </c>
      <c r="L26" s="23"/>
      <c r="M26" s="21">
        <v>14546678200</v>
      </c>
      <c r="N26" s="23"/>
      <c r="O26" s="21">
        <v>11951754721</v>
      </c>
      <c r="P26" s="23"/>
      <c r="Q26" s="60">
        <v>2594923479</v>
      </c>
      <c r="R26" s="60"/>
    </row>
    <row r="27" spans="1:18" ht="21.75" customHeight="1" x14ac:dyDescent="0.2">
      <c r="A27" s="8" t="s">
        <v>52</v>
      </c>
      <c r="C27" s="21">
        <v>22000000</v>
      </c>
      <c r="E27" s="21">
        <v>91969537220</v>
      </c>
      <c r="G27" s="21">
        <v>83802768788</v>
      </c>
      <c r="H27" s="23"/>
      <c r="I27" s="21">
        <v>8166768431</v>
      </c>
      <c r="K27" s="21">
        <v>22000000</v>
      </c>
      <c r="L27" s="23"/>
      <c r="M27" s="21">
        <v>91969537220</v>
      </c>
      <c r="N27" s="23"/>
      <c r="O27" s="21">
        <v>75205902688</v>
      </c>
      <c r="P27" s="23"/>
      <c r="Q27" s="60">
        <v>16763634532</v>
      </c>
      <c r="R27" s="60"/>
    </row>
    <row r="28" spans="1:18" ht="21.75" customHeight="1" x14ac:dyDescent="0.2">
      <c r="A28" s="8" t="s">
        <v>25</v>
      </c>
      <c r="C28" s="21">
        <v>1000000</v>
      </c>
      <c r="E28" s="21">
        <v>61768807500</v>
      </c>
      <c r="G28" s="21">
        <v>48025868000</v>
      </c>
      <c r="H28" s="23"/>
      <c r="I28" s="21">
        <v>13742939500</v>
      </c>
      <c r="K28" s="21">
        <v>1000000</v>
      </c>
      <c r="L28" s="23"/>
      <c r="M28" s="21">
        <v>61768807500</v>
      </c>
      <c r="N28" s="23"/>
      <c r="O28" s="21">
        <v>42248988127</v>
      </c>
      <c r="P28" s="23"/>
      <c r="Q28" s="60">
        <v>19519819373</v>
      </c>
      <c r="R28" s="60"/>
    </row>
    <row r="29" spans="1:18" ht="21.75" customHeight="1" x14ac:dyDescent="0.2">
      <c r="A29" s="8" t="s">
        <v>54</v>
      </c>
      <c r="C29" s="21">
        <v>10000000</v>
      </c>
      <c r="E29" s="21">
        <v>43253049300</v>
      </c>
      <c r="G29" s="21">
        <v>44043223570</v>
      </c>
      <c r="H29" s="23"/>
      <c r="I29" s="21">
        <v>-790174270</v>
      </c>
      <c r="K29" s="21">
        <v>10000000</v>
      </c>
      <c r="L29" s="23"/>
      <c r="M29" s="21">
        <v>43253049300</v>
      </c>
      <c r="N29" s="23"/>
      <c r="O29" s="21">
        <v>44514618075</v>
      </c>
      <c r="P29" s="23"/>
      <c r="Q29" s="60">
        <v>-1261568775</v>
      </c>
      <c r="R29" s="60"/>
    </row>
    <row r="30" spans="1:18" ht="21.75" customHeight="1" x14ac:dyDescent="0.2">
      <c r="A30" s="8" t="s">
        <v>51</v>
      </c>
      <c r="C30" s="21">
        <v>1000000</v>
      </c>
      <c r="E30" s="21">
        <v>2787286430</v>
      </c>
      <c r="G30" s="21">
        <v>2804155020</v>
      </c>
      <c r="H30" s="23"/>
      <c r="I30" s="21">
        <v>-16868590</v>
      </c>
      <c r="K30" s="21">
        <v>1000000</v>
      </c>
      <c r="L30" s="23"/>
      <c r="M30" s="21">
        <v>2787286430</v>
      </c>
      <c r="N30" s="23"/>
      <c r="O30" s="21">
        <v>2440587842</v>
      </c>
      <c r="P30" s="23"/>
      <c r="Q30" s="60">
        <v>346698587</v>
      </c>
      <c r="R30" s="60"/>
    </row>
    <row r="31" spans="1:18" ht="21.75" customHeight="1" x14ac:dyDescent="0.2">
      <c r="A31" s="8" t="s">
        <v>39</v>
      </c>
      <c r="C31" s="21">
        <v>5296053</v>
      </c>
      <c r="E31" s="21">
        <v>30900073320</v>
      </c>
      <c r="G31" s="21">
        <v>29215823834</v>
      </c>
      <c r="H31" s="23"/>
      <c r="I31" s="21">
        <v>1684249486</v>
      </c>
      <c r="K31" s="21">
        <v>5296053</v>
      </c>
      <c r="L31" s="23"/>
      <c r="M31" s="21">
        <v>30900073320</v>
      </c>
      <c r="N31" s="23"/>
      <c r="O31" s="21">
        <v>26602912962</v>
      </c>
      <c r="P31" s="23"/>
      <c r="Q31" s="60">
        <v>4297160358</v>
      </c>
      <c r="R31" s="60"/>
    </row>
    <row r="32" spans="1:18" ht="21.75" customHeight="1" x14ac:dyDescent="0.2">
      <c r="A32" s="8" t="s">
        <v>46</v>
      </c>
      <c r="C32" s="21">
        <v>200000</v>
      </c>
      <c r="E32" s="21">
        <v>3901605640</v>
      </c>
      <c r="G32" s="21">
        <v>4201271180</v>
      </c>
      <c r="H32" s="23"/>
      <c r="I32" s="21">
        <v>-299665540</v>
      </c>
      <c r="K32" s="21">
        <v>200000</v>
      </c>
      <c r="L32" s="23"/>
      <c r="M32" s="21">
        <v>3901605640</v>
      </c>
      <c r="N32" s="23"/>
      <c r="O32" s="21">
        <v>3902308495</v>
      </c>
      <c r="P32" s="23"/>
      <c r="Q32" s="60">
        <v>-702855</v>
      </c>
      <c r="R32" s="60"/>
    </row>
    <row r="33" spans="1:18" ht="21.75" customHeight="1" x14ac:dyDescent="0.2">
      <c r="A33" s="8" t="s">
        <v>27</v>
      </c>
      <c r="C33" s="21">
        <v>2428364</v>
      </c>
      <c r="E33" s="21">
        <v>7597445929</v>
      </c>
      <c r="G33" s="21">
        <v>-1541225247</v>
      </c>
      <c r="H33" s="23"/>
      <c r="I33" s="21">
        <v>9138671176</v>
      </c>
      <c r="K33" s="21">
        <v>2428364</v>
      </c>
      <c r="L33" s="23"/>
      <c r="M33" s="21">
        <v>7597445929</v>
      </c>
      <c r="N33" s="23"/>
      <c r="O33" s="21">
        <v>14814725089</v>
      </c>
      <c r="P33" s="23"/>
      <c r="Q33" s="60">
        <v>-7217279159</v>
      </c>
      <c r="R33" s="60"/>
    </row>
    <row r="34" spans="1:18" ht="21.75" customHeight="1" x14ac:dyDescent="0.2">
      <c r="A34" s="8" t="s">
        <v>58</v>
      </c>
      <c r="C34" s="21">
        <v>6000000</v>
      </c>
      <c r="E34" s="21">
        <v>94960239000</v>
      </c>
      <c r="G34" s="21">
        <v>66025645800</v>
      </c>
      <c r="H34" s="23"/>
      <c r="I34" s="21">
        <v>28934593200</v>
      </c>
      <c r="K34" s="21">
        <v>6000000</v>
      </c>
      <c r="L34" s="23"/>
      <c r="M34" s="21">
        <v>94960239000</v>
      </c>
      <c r="N34" s="23"/>
      <c r="O34" s="21">
        <v>42148767585</v>
      </c>
      <c r="P34" s="23"/>
      <c r="Q34" s="60">
        <v>52811471415</v>
      </c>
      <c r="R34" s="60"/>
    </row>
    <row r="35" spans="1:18" ht="21.75" customHeight="1" x14ac:dyDescent="0.2">
      <c r="A35" s="8" t="s">
        <v>30</v>
      </c>
      <c r="C35" s="21">
        <v>1000000</v>
      </c>
      <c r="E35" s="21">
        <v>5149881300</v>
      </c>
      <c r="G35" s="21">
        <v>5227278360</v>
      </c>
      <c r="H35" s="23"/>
      <c r="I35" s="21">
        <v>-77397060</v>
      </c>
      <c r="K35" s="21">
        <v>1000000</v>
      </c>
      <c r="L35" s="23"/>
      <c r="M35" s="21">
        <v>5149881300</v>
      </c>
      <c r="N35" s="23"/>
      <c r="O35" s="21">
        <v>3587254218</v>
      </c>
      <c r="P35" s="23"/>
      <c r="Q35" s="60">
        <v>1562627082</v>
      </c>
      <c r="R35" s="60"/>
    </row>
    <row r="36" spans="1:18" ht="21.75" customHeight="1" x14ac:dyDescent="0.2">
      <c r="A36" s="8" t="s">
        <v>44</v>
      </c>
      <c r="C36" s="21">
        <v>4600000</v>
      </c>
      <c r="E36" s="21">
        <v>41947221980</v>
      </c>
      <c r="G36" s="21">
        <v>47241974700</v>
      </c>
      <c r="H36" s="23"/>
      <c r="I36" s="21">
        <v>-5294752720</v>
      </c>
      <c r="K36" s="21">
        <v>4600000</v>
      </c>
      <c r="L36" s="23"/>
      <c r="M36" s="21">
        <v>41947221980</v>
      </c>
      <c r="N36" s="23"/>
      <c r="O36" s="21">
        <v>38962123236</v>
      </c>
      <c r="P36" s="23"/>
      <c r="Q36" s="60">
        <v>2985098743</v>
      </c>
      <c r="R36" s="60"/>
    </row>
    <row r="37" spans="1:18" ht="21.75" customHeight="1" x14ac:dyDescent="0.2">
      <c r="A37" s="8" t="s">
        <v>59</v>
      </c>
      <c r="C37" s="21">
        <v>4500000</v>
      </c>
      <c r="E37" s="21">
        <v>38981326950</v>
      </c>
      <c r="G37" s="21">
        <v>39115283400</v>
      </c>
      <c r="H37" s="23"/>
      <c r="I37" s="21">
        <v>-133956450</v>
      </c>
      <c r="K37" s="21">
        <v>4500000</v>
      </c>
      <c r="L37" s="23"/>
      <c r="M37" s="21">
        <v>38981326950</v>
      </c>
      <c r="N37" s="23"/>
      <c r="O37" s="21">
        <v>33161601821</v>
      </c>
      <c r="P37" s="23"/>
      <c r="Q37" s="60">
        <v>5819725128</v>
      </c>
      <c r="R37" s="60"/>
    </row>
    <row r="38" spans="1:18" ht="21.75" customHeight="1" x14ac:dyDescent="0.2">
      <c r="A38" s="8" t="s">
        <v>31</v>
      </c>
      <c r="C38" s="21">
        <v>599999</v>
      </c>
      <c r="E38" s="21">
        <v>595361007</v>
      </c>
      <c r="G38" s="21">
        <v>595361007</v>
      </c>
      <c r="I38" s="9">
        <v>0</v>
      </c>
      <c r="K38" s="21">
        <v>599999</v>
      </c>
      <c r="L38" s="23"/>
      <c r="M38" s="21">
        <v>595361007</v>
      </c>
      <c r="N38" s="23"/>
      <c r="O38" s="21">
        <v>596429005</v>
      </c>
      <c r="P38" s="23"/>
      <c r="Q38" s="60">
        <v>-1067997</v>
      </c>
      <c r="R38" s="60"/>
    </row>
    <row r="39" spans="1:18" ht="21.75" customHeight="1" x14ac:dyDescent="0.2">
      <c r="A39" s="8" t="s">
        <v>36</v>
      </c>
      <c r="C39" s="21">
        <v>35000000</v>
      </c>
      <c r="E39" s="21">
        <v>64666235900</v>
      </c>
      <c r="G39" s="21">
        <v>58380205450</v>
      </c>
      <c r="I39" s="21">
        <v>6286030449</v>
      </c>
      <c r="K39" s="21">
        <v>35000000</v>
      </c>
      <c r="L39" s="23"/>
      <c r="M39" s="21">
        <v>64666235900</v>
      </c>
      <c r="N39" s="23"/>
      <c r="O39" s="21">
        <v>47390256591</v>
      </c>
      <c r="P39" s="23"/>
      <c r="Q39" s="60">
        <v>17275979309</v>
      </c>
      <c r="R39" s="60"/>
    </row>
    <row r="40" spans="1:18" ht="21.75" customHeight="1" x14ac:dyDescent="0.2">
      <c r="A40" s="8" t="s">
        <v>40</v>
      </c>
      <c r="C40" s="21">
        <v>6000000</v>
      </c>
      <c r="E40" s="21">
        <v>95436528600</v>
      </c>
      <c r="G40" s="21">
        <v>85745281495</v>
      </c>
      <c r="I40" s="21">
        <v>9691247104</v>
      </c>
      <c r="K40" s="21">
        <v>6000000</v>
      </c>
      <c r="L40" s="23"/>
      <c r="M40" s="21">
        <v>95436528600</v>
      </c>
      <c r="N40" s="23"/>
      <c r="O40" s="21">
        <v>70414451618</v>
      </c>
      <c r="P40" s="23"/>
      <c r="Q40" s="60">
        <v>25022076982</v>
      </c>
      <c r="R40" s="60"/>
    </row>
    <row r="41" spans="1:18" ht="21.75" customHeight="1" x14ac:dyDescent="0.2">
      <c r="A41" s="8" t="s">
        <v>42</v>
      </c>
      <c r="C41" s="21">
        <v>600000</v>
      </c>
      <c r="E41" s="21">
        <v>29970523080</v>
      </c>
      <c r="G41" s="21">
        <v>31214829660</v>
      </c>
      <c r="I41" s="21">
        <v>-1244306580</v>
      </c>
      <c r="K41" s="21">
        <v>600000</v>
      </c>
      <c r="L41" s="23"/>
      <c r="M41" s="21">
        <v>29970523080</v>
      </c>
      <c r="N41" s="23"/>
      <c r="O41" s="21">
        <v>32693506438</v>
      </c>
      <c r="P41" s="23"/>
      <c r="Q41" s="60">
        <v>-2722983358</v>
      </c>
      <c r="R41" s="60"/>
    </row>
    <row r="42" spans="1:18" ht="21.75" customHeight="1" x14ac:dyDescent="0.2">
      <c r="A42" s="8" t="s">
        <v>28</v>
      </c>
      <c r="C42" s="21">
        <v>1071229</v>
      </c>
      <c r="E42" s="21">
        <v>48895626392</v>
      </c>
      <c r="G42" s="21">
        <v>40721598247</v>
      </c>
      <c r="I42" s="21">
        <v>8174028145</v>
      </c>
      <c r="K42" s="21">
        <v>1071229</v>
      </c>
      <c r="L42" s="23"/>
      <c r="M42" s="21">
        <v>48895626392</v>
      </c>
      <c r="N42" s="23"/>
      <c r="O42" s="21">
        <v>37877584386</v>
      </c>
      <c r="P42" s="23"/>
      <c r="Q42" s="60">
        <v>11018042006</v>
      </c>
      <c r="R42" s="60"/>
    </row>
    <row r="43" spans="1:18" ht="21.75" customHeight="1" x14ac:dyDescent="0.2">
      <c r="A43" s="8" t="s">
        <v>35</v>
      </c>
      <c r="C43" s="21">
        <v>6325000</v>
      </c>
      <c r="E43" s="21">
        <v>22047966525</v>
      </c>
      <c r="G43" s="21">
        <v>22060518741</v>
      </c>
      <c r="I43" s="21">
        <v>-12552215</v>
      </c>
      <c r="K43" s="21">
        <v>6325000</v>
      </c>
      <c r="L43" s="23"/>
      <c r="M43" s="21">
        <v>22047966525</v>
      </c>
      <c r="N43" s="23"/>
      <c r="O43" s="21">
        <v>32882925487</v>
      </c>
      <c r="P43" s="23"/>
      <c r="Q43" s="60">
        <v>-10834958961</v>
      </c>
      <c r="R43" s="60"/>
    </row>
    <row r="44" spans="1:18" ht="21.75" customHeight="1" x14ac:dyDescent="0.2">
      <c r="A44" s="8" t="s">
        <v>29</v>
      </c>
      <c r="C44" s="21">
        <v>50000</v>
      </c>
      <c r="E44" s="21">
        <v>5149881300</v>
      </c>
      <c r="G44" s="21">
        <v>5068019025</v>
      </c>
      <c r="I44" s="21">
        <v>81862274</v>
      </c>
      <c r="K44" s="21">
        <v>50000</v>
      </c>
      <c r="L44" s="23"/>
      <c r="M44" s="21">
        <v>5149881300</v>
      </c>
      <c r="N44" s="23"/>
      <c r="O44" s="21">
        <v>2605119708</v>
      </c>
      <c r="P44" s="23"/>
      <c r="Q44" s="60">
        <v>2544761592</v>
      </c>
      <c r="R44" s="60"/>
    </row>
    <row r="45" spans="1:18" ht="21.75" customHeight="1" x14ac:dyDescent="0.2">
      <c r="A45" s="8" t="s">
        <v>23</v>
      </c>
      <c r="C45" s="21">
        <v>50000</v>
      </c>
      <c r="E45" s="21">
        <v>49613500</v>
      </c>
      <c r="G45" s="21">
        <v>49613500</v>
      </c>
      <c r="I45" s="9">
        <v>0</v>
      </c>
      <c r="K45" s="21">
        <v>50000</v>
      </c>
      <c r="L45" s="23"/>
      <c r="M45" s="21">
        <v>49613500</v>
      </c>
      <c r="N45" s="23"/>
      <c r="O45" s="21">
        <v>49702500</v>
      </c>
      <c r="P45" s="23"/>
      <c r="Q45" s="60">
        <v>-89000</v>
      </c>
      <c r="R45" s="60"/>
    </row>
    <row r="46" spans="1:18" ht="21.75" customHeight="1" x14ac:dyDescent="0.2">
      <c r="A46" s="8" t="s">
        <v>81</v>
      </c>
      <c r="C46" s="21">
        <v>17992</v>
      </c>
      <c r="E46" s="21">
        <v>17447605543</v>
      </c>
      <c r="G46" s="21">
        <v>16899173923</v>
      </c>
      <c r="I46" s="21">
        <v>548431620</v>
      </c>
      <c r="K46" s="21">
        <v>17992</v>
      </c>
      <c r="L46" s="23"/>
      <c r="M46" s="21">
        <v>17447605543</v>
      </c>
      <c r="N46" s="23"/>
      <c r="O46" s="21">
        <v>16899173923</v>
      </c>
      <c r="P46" s="23"/>
      <c r="Q46" s="60">
        <v>548431620</v>
      </c>
      <c r="R46" s="60"/>
    </row>
    <row r="47" spans="1:18" ht="21.75" customHeight="1" x14ac:dyDescent="0.2">
      <c r="A47" s="11" t="s">
        <v>77</v>
      </c>
      <c r="C47" s="34">
        <v>8161</v>
      </c>
      <c r="E47" s="34">
        <v>6533406527</v>
      </c>
      <c r="G47" s="34">
        <v>6533406527</v>
      </c>
      <c r="I47" s="12">
        <v>0</v>
      </c>
      <c r="K47" s="34">
        <v>8161</v>
      </c>
      <c r="L47" s="23"/>
      <c r="M47" s="34">
        <v>6533406527</v>
      </c>
      <c r="N47" s="23"/>
      <c r="O47" s="34">
        <v>6534227832</v>
      </c>
      <c r="P47" s="23"/>
      <c r="Q47" s="73">
        <v>-821304</v>
      </c>
      <c r="R47" s="73"/>
    </row>
    <row r="48" spans="1:18" ht="21.75" customHeight="1" x14ac:dyDescent="0.2">
      <c r="A48" s="13" t="s">
        <v>65</v>
      </c>
      <c r="C48" s="24">
        <f>SUM(C8:C47)</f>
        <v>243292739</v>
      </c>
      <c r="E48" s="24">
        <f>SUM(E8:E47)</f>
        <v>1395739326794</v>
      </c>
      <c r="G48" s="24">
        <f>SUM(G8:G47)</f>
        <v>1257190872910</v>
      </c>
      <c r="I48" s="24">
        <f>SUM(I8:I47)</f>
        <v>138548453876</v>
      </c>
      <c r="K48" s="24">
        <f>SUM(K8:K47)</f>
        <v>243292739</v>
      </c>
      <c r="L48" s="23"/>
      <c r="M48" s="24">
        <f>SUM(M8:M47)</f>
        <v>1395739326794</v>
      </c>
      <c r="N48" s="23"/>
      <c r="O48" s="24">
        <f>SUM(O8:O47)</f>
        <v>1137270365560</v>
      </c>
      <c r="P48" s="23"/>
      <c r="Q48" s="78">
        <f>SUM(Q8:R47)</f>
        <v>258468961229</v>
      </c>
      <c r="R48" s="78"/>
    </row>
  </sheetData>
  <mergeCells count="49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3:R43"/>
    <mergeCell ref="Q44:R44"/>
    <mergeCell ref="Q45:R45"/>
    <mergeCell ref="Q46:R46"/>
    <mergeCell ref="Q47:R47"/>
  </mergeCells>
  <pageMargins left="0.39" right="0.39" top="0.39" bottom="0.39" header="0" footer="0"/>
  <pageSetup scale="69" fitToHeight="0" orientation="landscape" r:id="rId1"/>
  <ignoredErrors>
    <ignoredError sqref="Q48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4"/>
  <sheetViews>
    <sheetView rightToLeft="1" view="pageBreakPreview" zoomScale="60" zoomScaleNormal="100" workbookViewId="0">
      <selection sqref="A1:AB1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8.28515625" bestFit="1" customWidth="1"/>
    <col min="9" max="9" width="1.28515625" customWidth="1"/>
    <col min="10" max="10" width="19.85546875" bestFit="1" customWidth="1"/>
    <col min="11" max="11" width="1.28515625" customWidth="1"/>
    <col min="12" max="12" width="12.28515625" bestFit="1" customWidth="1"/>
    <col min="13" max="13" width="1.28515625" customWidth="1"/>
    <col min="14" max="14" width="18" bestFit="1" customWidth="1"/>
    <col min="15" max="15" width="1.28515625" customWidth="1"/>
    <col min="16" max="16" width="13.7109375" bestFit="1" customWidth="1"/>
    <col min="17" max="17" width="1.28515625" customWidth="1"/>
    <col min="18" max="18" width="18" bestFit="1" customWidth="1"/>
    <col min="19" max="19" width="1.28515625" customWidth="1"/>
    <col min="20" max="20" width="13.28515625" bestFit="1" customWidth="1"/>
    <col min="21" max="21" width="1.28515625" customWidth="1"/>
    <col min="22" max="22" width="17.5703125" bestFit="1" customWidth="1"/>
    <col min="23" max="23" width="1.28515625" customWidth="1"/>
    <col min="24" max="24" width="17.7109375" bestFit="1" customWidth="1"/>
    <col min="25" max="25" width="1.28515625" customWidth="1"/>
    <col min="26" max="26" width="19.85546875" bestFit="1" customWidth="1"/>
    <col min="27" max="27" width="1.28515625" customWidth="1"/>
    <col min="28" max="28" width="19.85546875" bestFit="1" customWidth="1"/>
    <col min="29" max="29" width="0.28515625" customWidth="1"/>
  </cols>
  <sheetData>
    <row r="1" spans="1:28" ht="29.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ht="21.75" customHeight="1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21.75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ht="14.45" customHeight="1" x14ac:dyDescent="0.2">
      <c r="A4" s="1" t="s">
        <v>3</v>
      </c>
      <c r="B4" s="66" t="s">
        <v>4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28" ht="14.45" customHeight="1" x14ac:dyDescent="0.2">
      <c r="A5" s="66" t="s">
        <v>5</v>
      </c>
      <c r="B5" s="66"/>
      <c r="C5" s="66" t="s">
        <v>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ht="14.45" customHeight="1" x14ac:dyDescent="0.2">
      <c r="F6" s="62" t="s">
        <v>7</v>
      </c>
      <c r="G6" s="62"/>
      <c r="H6" s="62"/>
      <c r="I6" s="62"/>
      <c r="J6" s="62"/>
      <c r="L6" s="62" t="s">
        <v>8</v>
      </c>
      <c r="M6" s="62"/>
      <c r="N6" s="62"/>
      <c r="O6" s="62"/>
      <c r="P6" s="62"/>
      <c r="Q6" s="62"/>
      <c r="R6" s="62"/>
      <c r="T6" s="62" t="s">
        <v>9</v>
      </c>
      <c r="U6" s="62"/>
      <c r="V6" s="62"/>
      <c r="W6" s="62"/>
      <c r="X6" s="62"/>
      <c r="Y6" s="62"/>
      <c r="Z6" s="62"/>
      <c r="AA6" s="62"/>
      <c r="AB6" s="62"/>
    </row>
    <row r="7" spans="1:28" ht="14.45" customHeight="1" x14ac:dyDescent="0.2">
      <c r="F7" s="3"/>
      <c r="G7" s="3"/>
      <c r="H7" s="3"/>
      <c r="I7" s="3"/>
      <c r="J7" s="3"/>
      <c r="L7" s="61" t="s">
        <v>10</v>
      </c>
      <c r="M7" s="61"/>
      <c r="N7" s="61"/>
      <c r="O7" s="3"/>
      <c r="P7" s="61" t="s">
        <v>11</v>
      </c>
      <c r="Q7" s="61"/>
      <c r="R7" s="61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62" t="s">
        <v>12</v>
      </c>
      <c r="B8" s="62"/>
      <c r="C8" s="62"/>
      <c r="E8" s="62" t="s">
        <v>13</v>
      </c>
      <c r="F8" s="6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63" t="s">
        <v>19</v>
      </c>
      <c r="B9" s="63"/>
      <c r="C9" s="63"/>
      <c r="E9" s="64">
        <v>1440367</v>
      </c>
      <c r="F9" s="64"/>
      <c r="H9" s="20">
        <v>3061930084</v>
      </c>
      <c r="J9" s="20">
        <v>3374419025.8554902</v>
      </c>
      <c r="L9" s="20">
        <v>200000</v>
      </c>
      <c r="N9" s="20">
        <v>539433221</v>
      </c>
      <c r="P9" s="6">
        <v>0</v>
      </c>
      <c r="R9" s="6">
        <v>0</v>
      </c>
      <c r="T9" s="20">
        <v>1640367</v>
      </c>
      <c r="V9" s="20">
        <v>2318</v>
      </c>
      <c r="X9" s="20">
        <v>3601363305</v>
      </c>
      <c r="Z9" s="20">
        <v>3772978380.4426198</v>
      </c>
      <c r="AB9" s="32">
        <f>Z9/$Z$53</f>
        <v>2.7504687523540357E-3</v>
      </c>
    </row>
    <row r="10" spans="1:28" ht="21.75" customHeight="1" x14ac:dyDescent="0.2">
      <c r="A10" s="54" t="s">
        <v>20</v>
      </c>
      <c r="B10" s="54"/>
      <c r="C10" s="54"/>
      <c r="E10" s="60">
        <v>15000000</v>
      </c>
      <c r="F10" s="60"/>
      <c r="H10" s="21">
        <v>36948389782</v>
      </c>
      <c r="J10" s="21">
        <v>47316394950</v>
      </c>
      <c r="L10" s="21">
        <v>3000000</v>
      </c>
      <c r="N10" s="21">
        <v>9998565298</v>
      </c>
      <c r="P10" s="21">
        <v>-4000000</v>
      </c>
      <c r="R10" s="21">
        <v>12947139019</v>
      </c>
      <c r="T10" s="21">
        <v>14000000</v>
      </c>
      <c r="V10" s="21">
        <v>3059</v>
      </c>
      <c r="X10" s="21">
        <v>37094051138</v>
      </c>
      <c r="Z10" s="21">
        <v>42494955020</v>
      </c>
      <c r="AB10" s="33">
        <f t="shared" ref="AB10:AB52" si="0">Z10/$Z$53</f>
        <v>3.0978456309492183E-2</v>
      </c>
    </row>
    <row r="11" spans="1:28" ht="21.75" customHeight="1" x14ac:dyDescent="0.2">
      <c r="A11" s="54" t="s">
        <v>21</v>
      </c>
      <c r="B11" s="54"/>
      <c r="C11" s="54"/>
      <c r="E11" s="60">
        <v>50000000</v>
      </c>
      <c r="F11" s="60"/>
      <c r="H11" s="21">
        <v>28676189474</v>
      </c>
      <c r="J11" s="21">
        <v>28428535500</v>
      </c>
      <c r="L11" s="9">
        <v>0</v>
      </c>
      <c r="N11" s="9">
        <v>0</v>
      </c>
      <c r="P11" s="21">
        <v>-50000000</v>
      </c>
      <c r="R11" s="21">
        <v>27709126264</v>
      </c>
      <c r="T11" s="9">
        <v>0</v>
      </c>
      <c r="V11" s="9">
        <v>0</v>
      </c>
      <c r="X11" s="9">
        <v>0</v>
      </c>
      <c r="Z11" s="9">
        <v>0</v>
      </c>
      <c r="AB11" s="33">
        <f t="shared" si="0"/>
        <v>0</v>
      </c>
    </row>
    <row r="12" spans="1:28" ht="21.75" customHeight="1" x14ac:dyDescent="0.2">
      <c r="A12" s="54" t="s">
        <v>22</v>
      </c>
      <c r="B12" s="54"/>
      <c r="C12" s="54"/>
      <c r="E12" s="60">
        <v>35000000</v>
      </c>
      <c r="F12" s="60"/>
      <c r="H12" s="21">
        <v>43540683515</v>
      </c>
      <c r="J12" s="21">
        <v>49003253950</v>
      </c>
      <c r="L12" s="21">
        <v>9000000</v>
      </c>
      <c r="N12" s="21">
        <v>13861607782</v>
      </c>
      <c r="P12" s="9">
        <v>0</v>
      </c>
      <c r="R12" s="9">
        <v>0</v>
      </c>
      <c r="T12" s="21">
        <v>44000000</v>
      </c>
      <c r="V12" s="21">
        <v>1528</v>
      </c>
      <c r="X12" s="21">
        <v>57402291297</v>
      </c>
      <c r="Z12" s="21">
        <v>66712296640</v>
      </c>
      <c r="AB12" s="33">
        <f t="shared" si="0"/>
        <v>4.8632689828603616E-2</v>
      </c>
    </row>
    <row r="13" spans="1:28" ht="21.75" customHeight="1" x14ac:dyDescent="0.2">
      <c r="A13" s="54" t="s">
        <v>23</v>
      </c>
      <c r="B13" s="54"/>
      <c r="C13" s="54"/>
      <c r="E13" s="60">
        <v>50000</v>
      </c>
      <c r="F13" s="60"/>
      <c r="H13" s="21">
        <v>50000000</v>
      </c>
      <c r="J13" s="21">
        <v>49613500</v>
      </c>
      <c r="L13" s="9">
        <v>0</v>
      </c>
      <c r="N13" s="9">
        <v>0</v>
      </c>
      <c r="P13" s="9">
        <v>0</v>
      </c>
      <c r="R13" s="9">
        <v>0</v>
      </c>
      <c r="T13" s="21">
        <v>50000</v>
      </c>
      <c r="V13" s="21">
        <v>1000</v>
      </c>
      <c r="X13" s="21">
        <v>50000000</v>
      </c>
      <c r="Z13" s="21">
        <v>49613500</v>
      </c>
      <c r="AB13" s="33">
        <f t="shared" si="0"/>
        <v>3.6167814306136668E-5</v>
      </c>
    </row>
    <row r="14" spans="1:28" ht="21.75" customHeight="1" x14ac:dyDescent="0.2">
      <c r="A14" s="54" t="s">
        <v>24</v>
      </c>
      <c r="B14" s="54"/>
      <c r="C14" s="54"/>
      <c r="E14" s="60">
        <v>7000000</v>
      </c>
      <c r="F14" s="60"/>
      <c r="H14" s="21">
        <v>30947225426</v>
      </c>
      <c r="J14" s="21">
        <v>40980751000</v>
      </c>
      <c r="L14" s="9">
        <v>0</v>
      </c>
      <c r="N14" s="9">
        <v>0</v>
      </c>
      <c r="P14" s="9">
        <v>0</v>
      </c>
      <c r="R14" s="9">
        <v>0</v>
      </c>
      <c r="T14" s="21">
        <v>7000000</v>
      </c>
      <c r="V14" s="21">
        <v>7590</v>
      </c>
      <c r="X14" s="21">
        <v>30947225426</v>
      </c>
      <c r="Z14" s="21">
        <v>52719305100</v>
      </c>
      <c r="AB14" s="33">
        <f t="shared" si="0"/>
        <v>3.8431919481700827E-2</v>
      </c>
    </row>
    <row r="15" spans="1:28" ht="21.75" customHeight="1" x14ac:dyDescent="0.2">
      <c r="A15" s="54" t="s">
        <v>25</v>
      </c>
      <c r="B15" s="54"/>
      <c r="C15" s="54"/>
      <c r="E15" s="60">
        <v>1000000</v>
      </c>
      <c r="F15" s="60"/>
      <c r="H15" s="21">
        <v>42248988127</v>
      </c>
      <c r="J15" s="21">
        <v>48025868000</v>
      </c>
      <c r="L15" s="9">
        <v>0</v>
      </c>
      <c r="N15" s="9">
        <v>0</v>
      </c>
      <c r="P15" s="9">
        <v>0</v>
      </c>
      <c r="R15" s="9">
        <v>0</v>
      </c>
      <c r="T15" s="21">
        <v>1000000</v>
      </c>
      <c r="V15" s="21">
        <v>62250</v>
      </c>
      <c r="X15" s="21">
        <v>42248988127</v>
      </c>
      <c r="Z15" s="21">
        <v>61768807500</v>
      </c>
      <c r="AB15" s="33">
        <f t="shared" si="0"/>
        <v>4.5028928811140158E-2</v>
      </c>
    </row>
    <row r="16" spans="1:28" ht="21.75" customHeight="1" x14ac:dyDescent="0.2">
      <c r="A16" s="54" t="s">
        <v>26</v>
      </c>
      <c r="B16" s="54"/>
      <c r="C16" s="54"/>
      <c r="E16" s="60">
        <v>10000000</v>
      </c>
      <c r="F16" s="60"/>
      <c r="H16" s="21">
        <v>11988336708</v>
      </c>
      <c r="J16" s="21">
        <v>27039357500</v>
      </c>
      <c r="L16" s="9">
        <v>0</v>
      </c>
      <c r="N16" s="9">
        <v>0</v>
      </c>
      <c r="P16" s="9">
        <v>0</v>
      </c>
      <c r="R16" s="9">
        <v>0</v>
      </c>
      <c r="T16" s="21">
        <v>10000000</v>
      </c>
      <c r="V16" s="21">
        <v>2854</v>
      </c>
      <c r="X16" s="21">
        <v>11988336708</v>
      </c>
      <c r="Z16" s="21">
        <v>28319385800</v>
      </c>
      <c r="AB16" s="33">
        <f t="shared" si="0"/>
        <v>2.0644588405942813E-2</v>
      </c>
    </row>
    <row r="17" spans="1:28" ht="21.75" customHeight="1" x14ac:dyDescent="0.2">
      <c r="A17" s="54" t="s">
        <v>27</v>
      </c>
      <c r="B17" s="54"/>
      <c r="C17" s="54"/>
      <c r="E17" s="60">
        <v>6000000</v>
      </c>
      <c r="F17" s="60"/>
      <c r="H17" s="21">
        <v>25497856835</v>
      </c>
      <c r="J17" s="21">
        <v>20248261620</v>
      </c>
      <c r="L17" s="9">
        <v>0</v>
      </c>
      <c r="N17" s="9">
        <v>0</v>
      </c>
      <c r="P17" s="21">
        <v>-3571636</v>
      </c>
      <c r="R17" s="21">
        <v>13056766221</v>
      </c>
      <c r="T17" s="21">
        <v>2428364</v>
      </c>
      <c r="V17" s="21">
        <v>3153</v>
      </c>
      <c r="X17" s="21">
        <v>10319679602</v>
      </c>
      <c r="Z17" s="21">
        <v>7597445929.0208397</v>
      </c>
      <c r="AB17" s="33">
        <f t="shared" si="0"/>
        <v>5.5384726649347401E-3</v>
      </c>
    </row>
    <row r="18" spans="1:28" ht="21.75" customHeight="1" x14ac:dyDescent="0.2">
      <c r="A18" s="54" t="s">
        <v>28</v>
      </c>
      <c r="B18" s="54"/>
      <c r="C18" s="54"/>
      <c r="E18" s="60">
        <v>1050000</v>
      </c>
      <c r="F18" s="60"/>
      <c r="H18" s="21">
        <v>35649202651</v>
      </c>
      <c r="J18" s="21">
        <v>39852043875</v>
      </c>
      <c r="L18" s="21">
        <v>21229</v>
      </c>
      <c r="N18" s="21">
        <v>869554372</v>
      </c>
      <c r="P18" s="9">
        <v>0</v>
      </c>
      <c r="R18" s="9">
        <v>0</v>
      </c>
      <c r="T18" s="21">
        <v>1071229</v>
      </c>
      <c r="V18" s="21">
        <v>46000</v>
      </c>
      <c r="X18" s="21">
        <v>36518757023</v>
      </c>
      <c r="Z18" s="21">
        <v>48895626392.18</v>
      </c>
      <c r="AB18" s="33">
        <f t="shared" si="0"/>
        <v>3.5644490627240601E-2</v>
      </c>
    </row>
    <row r="19" spans="1:28" ht="21.75" customHeight="1" x14ac:dyDescent="0.2">
      <c r="A19" s="54" t="s">
        <v>29</v>
      </c>
      <c r="B19" s="54"/>
      <c r="C19" s="54"/>
      <c r="E19" s="60">
        <v>50000</v>
      </c>
      <c r="F19" s="60"/>
      <c r="H19" s="21">
        <v>2605119708</v>
      </c>
      <c r="J19" s="21">
        <v>5068019025</v>
      </c>
      <c r="L19" s="9">
        <v>0</v>
      </c>
      <c r="N19" s="9">
        <v>0</v>
      </c>
      <c r="P19" s="9">
        <v>0</v>
      </c>
      <c r="R19" s="9">
        <v>0</v>
      </c>
      <c r="T19" s="21">
        <v>50000</v>
      </c>
      <c r="V19" s="21">
        <v>103800</v>
      </c>
      <c r="X19" s="21">
        <v>2605119708</v>
      </c>
      <c r="Z19" s="21">
        <v>5149881300</v>
      </c>
      <c r="AB19" s="33">
        <f t="shared" si="0"/>
        <v>3.7542191249769867E-3</v>
      </c>
    </row>
    <row r="20" spans="1:28" ht="21.75" customHeight="1" x14ac:dyDescent="0.2">
      <c r="A20" s="54" t="s">
        <v>30</v>
      </c>
      <c r="B20" s="54"/>
      <c r="C20" s="54"/>
      <c r="E20" s="60">
        <v>1000000</v>
      </c>
      <c r="F20" s="60"/>
      <c r="H20" s="21">
        <v>3587254218</v>
      </c>
      <c r="J20" s="21">
        <v>5227278360</v>
      </c>
      <c r="L20" s="9">
        <v>0</v>
      </c>
      <c r="N20" s="9">
        <v>0</v>
      </c>
      <c r="P20" s="9">
        <v>0</v>
      </c>
      <c r="R20" s="9">
        <v>0</v>
      </c>
      <c r="T20" s="21">
        <v>1000000</v>
      </c>
      <c r="V20" s="21">
        <v>5190</v>
      </c>
      <c r="X20" s="21">
        <v>3587254218</v>
      </c>
      <c r="Z20" s="21">
        <v>5149881300</v>
      </c>
      <c r="AB20" s="33">
        <f t="shared" si="0"/>
        <v>3.7542191249769867E-3</v>
      </c>
    </row>
    <row r="21" spans="1:28" ht="21.75" customHeight="1" x14ac:dyDescent="0.2">
      <c r="A21" s="54" t="s">
        <v>31</v>
      </c>
      <c r="B21" s="54"/>
      <c r="C21" s="54"/>
      <c r="E21" s="60">
        <v>599999</v>
      </c>
      <c r="F21" s="60"/>
      <c r="H21" s="21">
        <v>1485589640</v>
      </c>
      <c r="J21" s="21">
        <v>595361007.73000002</v>
      </c>
      <c r="L21" s="9">
        <v>0</v>
      </c>
      <c r="N21" s="9">
        <v>0</v>
      </c>
      <c r="P21" s="9">
        <v>0</v>
      </c>
      <c r="R21" s="9">
        <v>0</v>
      </c>
      <c r="T21" s="21">
        <v>599999</v>
      </c>
      <c r="V21" s="21">
        <v>1000</v>
      </c>
      <c r="X21" s="21">
        <v>1485589640</v>
      </c>
      <c r="Z21" s="21">
        <v>595361007.73000002</v>
      </c>
      <c r="AB21" s="33">
        <f t="shared" si="0"/>
        <v>4.3401304831735394E-4</v>
      </c>
    </row>
    <row r="22" spans="1:28" ht="21.75" customHeight="1" x14ac:dyDescent="0.2">
      <c r="A22" s="54" t="s">
        <v>32</v>
      </c>
      <c r="B22" s="54"/>
      <c r="C22" s="54"/>
      <c r="E22" s="60">
        <v>211009</v>
      </c>
      <c r="F22" s="60"/>
      <c r="H22" s="21">
        <v>237385125</v>
      </c>
      <c r="J22" s="21">
        <v>259209840.73234001</v>
      </c>
      <c r="L22" s="9">
        <v>0</v>
      </c>
      <c r="N22" s="9">
        <v>0</v>
      </c>
      <c r="P22" s="21">
        <v>-211009</v>
      </c>
      <c r="R22" s="21">
        <v>312810591</v>
      </c>
      <c r="T22" s="9">
        <v>0</v>
      </c>
      <c r="V22" s="9">
        <v>0</v>
      </c>
      <c r="X22" s="9">
        <v>0</v>
      </c>
      <c r="Z22" s="9">
        <v>0</v>
      </c>
      <c r="AB22" s="33">
        <f t="shared" si="0"/>
        <v>0</v>
      </c>
    </row>
    <row r="23" spans="1:28" ht="21.75" customHeight="1" x14ac:dyDescent="0.2">
      <c r="A23" s="54" t="s">
        <v>33</v>
      </c>
      <c r="B23" s="54"/>
      <c r="C23" s="54"/>
      <c r="E23" s="60">
        <v>2500000</v>
      </c>
      <c r="F23" s="60"/>
      <c r="H23" s="21">
        <v>42887326947</v>
      </c>
      <c r="J23" s="21">
        <v>52069368250</v>
      </c>
      <c r="L23" s="21">
        <v>500000</v>
      </c>
      <c r="N23" s="21">
        <v>10833784489</v>
      </c>
      <c r="P23" s="9">
        <v>0</v>
      </c>
      <c r="R23" s="9">
        <v>0</v>
      </c>
      <c r="T23" s="21">
        <v>3000000</v>
      </c>
      <c r="V23" s="21">
        <v>26770</v>
      </c>
      <c r="X23" s="21">
        <v>53721111436</v>
      </c>
      <c r="Z23" s="21">
        <v>79689203700</v>
      </c>
      <c r="AB23" s="33">
        <f t="shared" si="0"/>
        <v>5.8092743338516724E-2</v>
      </c>
    </row>
    <row r="24" spans="1:28" ht="21.75" customHeight="1" x14ac:dyDescent="0.2">
      <c r="A24" s="54" t="s">
        <v>34</v>
      </c>
      <c r="B24" s="54"/>
      <c r="C24" s="54"/>
      <c r="E24" s="60">
        <v>562500</v>
      </c>
      <c r="F24" s="60"/>
      <c r="H24" s="21">
        <v>4960124704</v>
      </c>
      <c r="J24" s="21">
        <v>5548029637.5</v>
      </c>
      <c r="L24" s="9">
        <v>0</v>
      </c>
      <c r="N24" s="9">
        <v>0</v>
      </c>
      <c r="P24" s="9">
        <v>0</v>
      </c>
      <c r="R24" s="9">
        <v>0</v>
      </c>
      <c r="T24" s="21">
        <v>562500</v>
      </c>
      <c r="V24" s="21">
        <v>9330</v>
      </c>
      <c r="X24" s="21">
        <v>4960124704</v>
      </c>
      <c r="Z24" s="21">
        <v>5207556993.75</v>
      </c>
      <c r="AB24" s="33">
        <f t="shared" si="0"/>
        <v>3.7962642091078705E-3</v>
      </c>
    </row>
    <row r="25" spans="1:28" ht="21.75" customHeight="1" x14ac:dyDescent="0.2">
      <c r="A25" s="54" t="s">
        <v>35</v>
      </c>
      <c r="B25" s="54"/>
      <c r="C25" s="54"/>
      <c r="E25" s="60">
        <v>6325000</v>
      </c>
      <c r="F25" s="60"/>
      <c r="H25" s="21">
        <v>31666045035</v>
      </c>
      <c r="J25" s="21">
        <v>22060518741.25</v>
      </c>
      <c r="L25" s="9">
        <v>0</v>
      </c>
      <c r="N25" s="9">
        <v>0</v>
      </c>
      <c r="P25" s="9">
        <v>0</v>
      </c>
      <c r="R25" s="9">
        <v>0</v>
      </c>
      <c r="T25" s="21">
        <v>6325000</v>
      </c>
      <c r="V25" s="21">
        <v>3513</v>
      </c>
      <c r="X25" s="21">
        <v>31666045035</v>
      </c>
      <c r="Z25" s="21">
        <v>22047966525.75</v>
      </c>
      <c r="AB25" s="33">
        <f t="shared" si="0"/>
        <v>1.6072777754668453E-2</v>
      </c>
    </row>
    <row r="26" spans="1:28" ht="21.75" customHeight="1" x14ac:dyDescent="0.2">
      <c r="A26" s="54" t="s">
        <v>36</v>
      </c>
      <c r="B26" s="54"/>
      <c r="C26" s="54"/>
      <c r="E26" s="60">
        <v>35000000</v>
      </c>
      <c r="F26" s="60"/>
      <c r="H26" s="21">
        <v>45184085727</v>
      </c>
      <c r="J26" s="21">
        <v>58380205450</v>
      </c>
      <c r="L26" s="9">
        <v>0</v>
      </c>
      <c r="N26" s="9">
        <v>0</v>
      </c>
      <c r="P26" s="9">
        <v>0</v>
      </c>
      <c r="R26" s="9">
        <v>0</v>
      </c>
      <c r="T26" s="21">
        <v>35000000</v>
      </c>
      <c r="V26" s="21">
        <v>1862</v>
      </c>
      <c r="X26" s="21">
        <v>45184085727</v>
      </c>
      <c r="Z26" s="21">
        <v>64666235900</v>
      </c>
      <c r="AB26" s="33">
        <f t="shared" si="0"/>
        <v>4.7141129166618535E-2</v>
      </c>
    </row>
    <row r="27" spans="1:28" ht="21.75" customHeight="1" x14ac:dyDescent="0.2">
      <c r="A27" s="54" t="s">
        <v>37</v>
      </c>
      <c r="B27" s="54"/>
      <c r="C27" s="54"/>
      <c r="E27" s="60">
        <v>1000000</v>
      </c>
      <c r="F27" s="60"/>
      <c r="H27" s="21">
        <v>26774380561</v>
      </c>
      <c r="J27" s="21">
        <v>36356772800</v>
      </c>
      <c r="L27" s="9">
        <v>0</v>
      </c>
      <c r="N27" s="9">
        <v>0</v>
      </c>
      <c r="P27" s="9">
        <v>0</v>
      </c>
      <c r="R27" s="9">
        <v>0</v>
      </c>
      <c r="T27" s="21">
        <v>1000000</v>
      </c>
      <c r="V27" s="21">
        <v>40650</v>
      </c>
      <c r="X27" s="21">
        <v>26774380561</v>
      </c>
      <c r="Z27" s="21">
        <v>40335775500</v>
      </c>
      <c r="AB27" s="33">
        <f t="shared" si="0"/>
        <v>2.9404433030889115E-2</v>
      </c>
    </row>
    <row r="28" spans="1:28" ht="21.75" customHeight="1" x14ac:dyDescent="0.2">
      <c r="A28" s="54" t="s">
        <v>38</v>
      </c>
      <c r="B28" s="54"/>
      <c r="C28" s="54"/>
      <c r="E28" s="60">
        <v>5000000</v>
      </c>
      <c r="F28" s="60"/>
      <c r="H28" s="21">
        <v>39504961412</v>
      </c>
      <c r="J28" s="21">
        <v>41328045500</v>
      </c>
      <c r="L28" s="9">
        <v>0</v>
      </c>
      <c r="N28" s="9">
        <v>0</v>
      </c>
      <c r="P28" s="21">
        <v>-5000000</v>
      </c>
      <c r="R28" s="21">
        <v>44263180333</v>
      </c>
      <c r="T28" s="9">
        <v>0</v>
      </c>
      <c r="V28" s="9">
        <v>0</v>
      </c>
      <c r="X28" s="9">
        <v>0</v>
      </c>
      <c r="Z28" s="9">
        <v>0</v>
      </c>
      <c r="AB28" s="33">
        <f t="shared" si="0"/>
        <v>0</v>
      </c>
    </row>
    <row r="29" spans="1:28" ht="21.75" customHeight="1" x14ac:dyDescent="0.2">
      <c r="A29" s="54" t="s">
        <v>39</v>
      </c>
      <c r="B29" s="54"/>
      <c r="C29" s="54"/>
      <c r="E29" s="60">
        <v>4296053</v>
      </c>
      <c r="F29" s="60"/>
      <c r="H29" s="21">
        <v>16334174081</v>
      </c>
      <c r="J29" s="21">
        <v>23019360355.674</v>
      </c>
      <c r="L29" s="21">
        <v>1000000</v>
      </c>
      <c r="N29" s="21">
        <v>6196463479</v>
      </c>
      <c r="P29" s="9">
        <v>0</v>
      </c>
      <c r="R29" s="9">
        <v>0</v>
      </c>
      <c r="T29" s="21">
        <v>5296053</v>
      </c>
      <c r="V29" s="21">
        <v>5880</v>
      </c>
      <c r="X29" s="21">
        <v>22530637560</v>
      </c>
      <c r="Z29" s="21">
        <v>30900073320.622799</v>
      </c>
      <c r="AB29" s="33">
        <f t="shared" si="0"/>
        <v>2.2525887387632264E-2</v>
      </c>
    </row>
    <row r="30" spans="1:28" ht="21.75" customHeight="1" x14ac:dyDescent="0.2">
      <c r="A30" s="54" t="s">
        <v>40</v>
      </c>
      <c r="B30" s="54"/>
      <c r="C30" s="54"/>
      <c r="E30" s="60">
        <v>5000000</v>
      </c>
      <c r="F30" s="60"/>
      <c r="H30" s="21">
        <v>30769398298</v>
      </c>
      <c r="J30" s="21">
        <v>69161219000</v>
      </c>
      <c r="L30" s="21">
        <v>1000000</v>
      </c>
      <c r="N30" s="21">
        <v>16584062495</v>
      </c>
      <c r="P30" s="9">
        <v>0</v>
      </c>
      <c r="R30" s="9">
        <v>0</v>
      </c>
      <c r="T30" s="21">
        <v>6000000</v>
      </c>
      <c r="V30" s="21">
        <v>16030</v>
      </c>
      <c r="X30" s="21">
        <v>47353460793</v>
      </c>
      <c r="Z30" s="21">
        <v>95436528600</v>
      </c>
      <c r="AB30" s="33">
        <f t="shared" si="0"/>
        <v>6.95724075992845E-2</v>
      </c>
    </row>
    <row r="31" spans="1:28" ht="21.75" customHeight="1" x14ac:dyDescent="0.2">
      <c r="A31" s="54" t="s">
        <v>41</v>
      </c>
      <c r="B31" s="54"/>
      <c r="C31" s="54"/>
      <c r="E31" s="60">
        <v>2000000</v>
      </c>
      <c r="F31" s="60"/>
      <c r="H31" s="21">
        <v>9506227940</v>
      </c>
      <c r="J31" s="21">
        <v>10047726020</v>
      </c>
      <c r="L31" s="21">
        <v>1500000</v>
      </c>
      <c r="N31" s="21">
        <v>9910133232</v>
      </c>
      <c r="P31" s="9">
        <v>0</v>
      </c>
      <c r="R31" s="9">
        <v>0</v>
      </c>
      <c r="T31" s="21">
        <v>3500000</v>
      </c>
      <c r="V31" s="21">
        <v>6310</v>
      </c>
      <c r="X31" s="21">
        <v>19416361172</v>
      </c>
      <c r="Z31" s="21">
        <v>21914282950</v>
      </c>
      <c r="AB31" s="33">
        <f t="shared" si="0"/>
        <v>1.5975323579020567E-2</v>
      </c>
    </row>
    <row r="32" spans="1:28" ht="21.75" customHeight="1" x14ac:dyDescent="0.2">
      <c r="A32" s="54" t="s">
        <v>42</v>
      </c>
      <c r="B32" s="54"/>
      <c r="C32" s="54"/>
      <c r="E32" s="60">
        <v>600000</v>
      </c>
      <c r="F32" s="60"/>
      <c r="H32" s="21">
        <v>16183029281</v>
      </c>
      <c r="J32" s="21">
        <v>31214829660</v>
      </c>
      <c r="L32" s="9">
        <v>0</v>
      </c>
      <c r="N32" s="9">
        <v>0</v>
      </c>
      <c r="P32" s="9">
        <v>0</v>
      </c>
      <c r="R32" s="9">
        <v>0</v>
      </c>
      <c r="T32" s="21">
        <v>600000</v>
      </c>
      <c r="V32" s="21">
        <v>50340</v>
      </c>
      <c r="X32" s="21">
        <v>16183029281</v>
      </c>
      <c r="Z32" s="21">
        <v>29970523080</v>
      </c>
      <c r="AB32" s="33">
        <f t="shared" si="0"/>
        <v>2.184825326605104E-2</v>
      </c>
    </row>
    <row r="33" spans="1:28" ht="21.75" customHeight="1" x14ac:dyDescent="0.2">
      <c r="A33" s="54" t="s">
        <v>43</v>
      </c>
      <c r="B33" s="54"/>
      <c r="C33" s="54"/>
      <c r="E33" s="60">
        <v>1700000</v>
      </c>
      <c r="F33" s="60"/>
      <c r="H33" s="21">
        <v>32779833501</v>
      </c>
      <c r="J33" s="21">
        <v>30110433150</v>
      </c>
      <c r="L33" s="9">
        <v>0</v>
      </c>
      <c r="N33" s="9">
        <v>0</v>
      </c>
      <c r="P33" s="9">
        <v>0</v>
      </c>
      <c r="R33" s="9">
        <v>0</v>
      </c>
      <c r="T33" s="21">
        <v>1700000</v>
      </c>
      <c r="V33" s="21">
        <v>17190</v>
      </c>
      <c r="X33" s="21">
        <v>32779833501</v>
      </c>
      <c r="Z33" s="21">
        <v>28997106210</v>
      </c>
      <c r="AB33" s="33">
        <f t="shared" si="0"/>
        <v>2.113864074936464E-2</v>
      </c>
    </row>
    <row r="34" spans="1:28" ht="21.75" customHeight="1" x14ac:dyDescent="0.2">
      <c r="A34" s="54" t="s">
        <v>44</v>
      </c>
      <c r="B34" s="54"/>
      <c r="C34" s="54"/>
      <c r="E34" s="60">
        <v>4600000</v>
      </c>
      <c r="F34" s="60"/>
      <c r="H34" s="21">
        <v>38962123236</v>
      </c>
      <c r="J34" s="21">
        <v>47241974700</v>
      </c>
      <c r="L34" s="9">
        <v>0</v>
      </c>
      <c r="N34" s="9">
        <v>0</v>
      </c>
      <c r="P34" s="9">
        <v>0</v>
      </c>
      <c r="R34" s="9">
        <v>0</v>
      </c>
      <c r="T34" s="21">
        <v>4600000</v>
      </c>
      <c r="V34" s="21">
        <v>9190</v>
      </c>
      <c r="X34" s="21">
        <v>38962123236</v>
      </c>
      <c r="Z34" s="21">
        <v>41947221980</v>
      </c>
      <c r="AB34" s="33">
        <f t="shared" si="0"/>
        <v>3.0579163639552431E-2</v>
      </c>
    </row>
    <row r="35" spans="1:28" ht="21.75" customHeight="1" x14ac:dyDescent="0.2">
      <c r="A35" s="54" t="s">
        <v>46</v>
      </c>
      <c r="B35" s="54"/>
      <c r="C35" s="54"/>
      <c r="E35" s="60">
        <v>200000</v>
      </c>
      <c r="F35" s="60"/>
      <c r="H35" s="21">
        <v>3749596230</v>
      </c>
      <c r="J35" s="21">
        <v>4201271180</v>
      </c>
      <c r="L35" s="9">
        <v>0</v>
      </c>
      <c r="N35" s="9">
        <v>0</v>
      </c>
      <c r="P35" s="9">
        <v>0</v>
      </c>
      <c r="R35" s="9">
        <v>0</v>
      </c>
      <c r="T35" s="21">
        <v>200000</v>
      </c>
      <c r="V35" s="21">
        <v>19660</v>
      </c>
      <c r="X35" s="21">
        <v>3749596230</v>
      </c>
      <c r="Z35" s="21">
        <v>3901605640</v>
      </c>
      <c r="AB35" s="33">
        <f t="shared" si="0"/>
        <v>2.844236917034588E-3</v>
      </c>
    </row>
    <row r="36" spans="1:28" ht="21.75" customHeight="1" x14ac:dyDescent="0.2">
      <c r="A36" s="54" t="s">
        <v>47</v>
      </c>
      <c r="B36" s="54"/>
      <c r="C36" s="54"/>
      <c r="E36" s="60">
        <v>4000000</v>
      </c>
      <c r="F36" s="60"/>
      <c r="H36" s="21">
        <v>21639509269</v>
      </c>
      <c r="J36" s="21">
        <v>40325852800</v>
      </c>
      <c r="L36" s="21">
        <v>2500000</v>
      </c>
      <c r="N36" s="21">
        <v>29893413891</v>
      </c>
      <c r="P36" s="9">
        <v>0</v>
      </c>
      <c r="R36" s="9">
        <v>0</v>
      </c>
      <c r="T36" s="21">
        <v>6500000</v>
      </c>
      <c r="V36" s="21">
        <v>12460</v>
      </c>
      <c r="X36" s="21">
        <v>51532923160</v>
      </c>
      <c r="Z36" s="21">
        <v>80363947300</v>
      </c>
      <c r="AB36" s="33">
        <f t="shared" si="0"/>
        <v>5.8584625613080178E-2</v>
      </c>
    </row>
    <row r="37" spans="1:28" ht="21.75" customHeight="1" x14ac:dyDescent="0.2">
      <c r="A37" s="54" t="s">
        <v>48</v>
      </c>
      <c r="B37" s="54"/>
      <c r="C37" s="54"/>
      <c r="E37" s="60">
        <v>600000</v>
      </c>
      <c r="F37" s="60"/>
      <c r="H37" s="21">
        <v>1396596047</v>
      </c>
      <c r="J37" s="21">
        <v>1828356702</v>
      </c>
      <c r="L37" s="9">
        <v>0</v>
      </c>
      <c r="N37" s="9">
        <v>0</v>
      </c>
      <c r="P37" s="21">
        <v>-600000</v>
      </c>
      <c r="R37" s="21">
        <v>1866459877</v>
      </c>
      <c r="T37" s="9">
        <v>0</v>
      </c>
      <c r="V37" s="9">
        <v>0</v>
      </c>
      <c r="X37" s="9">
        <v>0</v>
      </c>
      <c r="Z37" s="9">
        <v>0</v>
      </c>
      <c r="AB37" s="33">
        <f t="shared" si="0"/>
        <v>0</v>
      </c>
    </row>
    <row r="38" spans="1:28" ht="21.75" customHeight="1" x14ac:dyDescent="0.2">
      <c r="A38" s="54" t="s">
        <v>49</v>
      </c>
      <c r="B38" s="54"/>
      <c r="C38" s="54"/>
      <c r="E38" s="60">
        <v>1900000</v>
      </c>
      <c r="F38" s="60"/>
      <c r="H38" s="21">
        <v>15828093422</v>
      </c>
      <c r="J38" s="21">
        <v>28166576220</v>
      </c>
      <c r="L38" s="21">
        <v>100000</v>
      </c>
      <c r="N38" s="21">
        <v>1741105964</v>
      </c>
      <c r="P38" s="9">
        <v>0</v>
      </c>
      <c r="R38" s="9">
        <v>0</v>
      </c>
      <c r="T38" s="21">
        <v>2000000</v>
      </c>
      <c r="V38" s="21">
        <v>17090</v>
      </c>
      <c r="X38" s="21">
        <v>17569199386</v>
      </c>
      <c r="Z38" s="21">
        <v>33915788600</v>
      </c>
      <c r="AB38" s="33">
        <f t="shared" si="0"/>
        <v>2.4724317859675028E-2</v>
      </c>
    </row>
    <row r="39" spans="1:28" ht="21.75" customHeight="1" x14ac:dyDescent="0.2">
      <c r="A39" s="54" t="s">
        <v>50</v>
      </c>
      <c r="B39" s="54"/>
      <c r="C39" s="54"/>
      <c r="E39" s="60">
        <v>15000000</v>
      </c>
      <c r="F39" s="60"/>
      <c r="H39" s="21">
        <v>27673723297</v>
      </c>
      <c r="J39" s="21">
        <v>27595028700</v>
      </c>
      <c r="L39" s="9">
        <v>0</v>
      </c>
      <c r="N39" s="9">
        <v>0</v>
      </c>
      <c r="P39" s="9">
        <v>0</v>
      </c>
      <c r="R39" s="9">
        <v>0</v>
      </c>
      <c r="T39" s="21">
        <v>15000000</v>
      </c>
      <c r="V39" s="21">
        <v>2403</v>
      </c>
      <c r="X39" s="21">
        <v>27673723297</v>
      </c>
      <c r="Z39" s="21">
        <v>35766372150</v>
      </c>
      <c r="AB39" s="33">
        <f t="shared" si="0"/>
        <v>2.6073377333293925E-2</v>
      </c>
    </row>
    <row r="40" spans="1:28" ht="21.75" customHeight="1" x14ac:dyDescent="0.2">
      <c r="A40" s="54" t="s">
        <v>51</v>
      </c>
      <c r="B40" s="54"/>
      <c r="C40" s="54"/>
      <c r="E40" s="60">
        <v>1000000</v>
      </c>
      <c r="F40" s="60"/>
      <c r="H40" s="21">
        <v>3059056857</v>
      </c>
      <c r="J40" s="21">
        <v>2804155020</v>
      </c>
      <c r="L40" s="9">
        <v>0</v>
      </c>
      <c r="N40" s="9">
        <v>0</v>
      </c>
      <c r="P40" s="9">
        <v>0</v>
      </c>
      <c r="R40" s="9">
        <v>0</v>
      </c>
      <c r="T40" s="21">
        <v>1000000</v>
      </c>
      <c r="V40" s="21">
        <v>2809</v>
      </c>
      <c r="X40" s="21">
        <v>3059056857</v>
      </c>
      <c r="Z40" s="21">
        <v>2787286430</v>
      </c>
      <c r="AB40" s="33">
        <f t="shared" si="0"/>
        <v>2.0319078077187581E-3</v>
      </c>
    </row>
    <row r="41" spans="1:28" ht="21.75" customHeight="1" x14ac:dyDescent="0.2">
      <c r="A41" s="54" t="s">
        <v>52</v>
      </c>
      <c r="B41" s="54"/>
      <c r="C41" s="54"/>
      <c r="E41" s="60">
        <v>18000000</v>
      </c>
      <c r="F41" s="60"/>
      <c r="H41" s="21">
        <v>50791109212</v>
      </c>
      <c r="J41" s="21">
        <v>67567633380</v>
      </c>
      <c r="L41" s="21">
        <v>4000000</v>
      </c>
      <c r="N41" s="21">
        <v>16235135408</v>
      </c>
      <c r="P41" s="9">
        <v>0</v>
      </c>
      <c r="R41" s="9">
        <v>0</v>
      </c>
      <c r="T41" s="21">
        <v>22000000</v>
      </c>
      <c r="V41" s="21">
        <v>4213</v>
      </c>
      <c r="X41" s="21">
        <v>67026244620</v>
      </c>
      <c r="Z41" s="21">
        <v>91969537220</v>
      </c>
      <c r="AB41" s="33">
        <f t="shared" si="0"/>
        <v>6.7045000735571667E-2</v>
      </c>
    </row>
    <row r="42" spans="1:28" ht="21.75" customHeight="1" x14ac:dyDescent="0.2">
      <c r="A42" s="54" t="s">
        <v>53</v>
      </c>
      <c r="B42" s="54"/>
      <c r="C42" s="54"/>
      <c r="E42" s="60">
        <v>500000</v>
      </c>
      <c r="F42" s="60"/>
      <c r="H42" s="21">
        <v>31223000306</v>
      </c>
      <c r="J42" s="21">
        <v>39308776050</v>
      </c>
      <c r="L42" s="21">
        <v>1000000</v>
      </c>
      <c r="N42" s="9">
        <v>0</v>
      </c>
      <c r="P42" s="9">
        <v>0</v>
      </c>
      <c r="R42" s="9">
        <v>0</v>
      </c>
      <c r="T42" s="21">
        <v>1500000</v>
      </c>
      <c r="V42" s="21">
        <v>25573</v>
      </c>
      <c r="X42" s="21">
        <v>31223000306</v>
      </c>
      <c r="Z42" s="21">
        <v>38062981065</v>
      </c>
      <c r="AB42" s="33">
        <f t="shared" si="0"/>
        <v>2.7747585457524992E-2</v>
      </c>
    </row>
    <row r="43" spans="1:28" ht="21.75" customHeight="1" x14ac:dyDescent="0.2">
      <c r="A43" s="54" t="s">
        <v>54</v>
      </c>
      <c r="B43" s="54"/>
      <c r="C43" s="54"/>
      <c r="E43" s="60">
        <v>9000000</v>
      </c>
      <c r="F43" s="60"/>
      <c r="H43" s="21">
        <v>39124923886</v>
      </c>
      <c r="J43" s="21">
        <v>38641970610</v>
      </c>
      <c r="L43" s="21">
        <v>4546353</v>
      </c>
      <c r="N43" s="21">
        <v>20892079635</v>
      </c>
      <c r="P43" s="21">
        <v>-3546353</v>
      </c>
      <c r="R43" s="21">
        <v>15968948538</v>
      </c>
      <c r="T43" s="21">
        <v>10000000</v>
      </c>
      <c r="V43" s="21">
        <v>4359</v>
      </c>
      <c r="X43" s="21">
        <v>44522450341</v>
      </c>
      <c r="Z43" s="21">
        <v>43253049300</v>
      </c>
      <c r="AB43" s="33">
        <f t="shared" si="0"/>
        <v>3.1531100512089953E-2</v>
      </c>
    </row>
    <row r="44" spans="1:28" ht="21.75" customHeight="1" x14ac:dyDescent="0.2">
      <c r="A44" s="54" t="s">
        <v>55</v>
      </c>
      <c r="B44" s="54"/>
      <c r="C44" s="54"/>
      <c r="E44" s="60">
        <v>1000000</v>
      </c>
      <c r="F44" s="60"/>
      <c r="H44" s="21">
        <v>1272868449</v>
      </c>
      <c r="J44" s="21">
        <v>1510234940</v>
      </c>
      <c r="L44" s="21">
        <v>2389373</v>
      </c>
      <c r="N44" s="21">
        <v>3814015218</v>
      </c>
      <c r="P44" s="9">
        <v>0</v>
      </c>
      <c r="R44" s="9">
        <v>0</v>
      </c>
      <c r="T44" s="21">
        <v>3389373</v>
      </c>
      <c r="V44" s="21">
        <v>1512</v>
      </c>
      <c r="X44" s="21">
        <v>5086883667</v>
      </c>
      <c r="Z44" s="21">
        <v>5085117797.8255196</v>
      </c>
      <c r="AB44" s="33">
        <f t="shared" si="0"/>
        <v>3.7070070895337767E-3</v>
      </c>
    </row>
    <row r="45" spans="1:28" ht="21.75" customHeight="1" x14ac:dyDescent="0.2">
      <c r="A45" s="54" t="s">
        <v>56</v>
      </c>
      <c r="B45" s="54"/>
      <c r="C45" s="54"/>
      <c r="E45" s="60">
        <v>7634960</v>
      </c>
      <c r="F45" s="60"/>
      <c r="H45" s="21">
        <v>26823826686</v>
      </c>
      <c r="J45" s="21">
        <v>30538621231.335201</v>
      </c>
      <c r="L45" s="9">
        <v>0</v>
      </c>
      <c r="N45" s="9">
        <v>0</v>
      </c>
      <c r="P45" s="21">
        <v>-7634960</v>
      </c>
      <c r="R45" s="21">
        <v>30556994656</v>
      </c>
      <c r="T45" s="9">
        <v>0</v>
      </c>
      <c r="V45" s="9">
        <v>0</v>
      </c>
      <c r="X45" s="9">
        <v>0</v>
      </c>
      <c r="Z45" s="9">
        <v>0</v>
      </c>
      <c r="AB45" s="33">
        <f t="shared" si="0"/>
        <v>0</v>
      </c>
    </row>
    <row r="46" spans="1:28" ht="21.75" customHeight="1" x14ac:dyDescent="0.2">
      <c r="A46" s="54" t="s">
        <v>57</v>
      </c>
      <c r="B46" s="54"/>
      <c r="C46" s="54"/>
      <c r="E46" s="60">
        <v>11753701</v>
      </c>
      <c r="F46" s="60"/>
      <c r="H46" s="21">
        <v>33959572358</v>
      </c>
      <c r="J46" s="21">
        <v>35571676918.373497</v>
      </c>
      <c r="L46" s="9">
        <v>0</v>
      </c>
      <c r="N46" s="9">
        <v>0</v>
      </c>
      <c r="P46" s="9">
        <v>0</v>
      </c>
      <c r="R46" s="9">
        <v>0</v>
      </c>
      <c r="T46" s="21">
        <v>11753701</v>
      </c>
      <c r="V46" s="21">
        <v>3162</v>
      </c>
      <c r="X46" s="21">
        <v>33959572358</v>
      </c>
      <c r="Z46" s="21">
        <v>36877915546.195702</v>
      </c>
      <c r="AB46" s="33">
        <f t="shared" si="0"/>
        <v>2.6883682898247389E-2</v>
      </c>
    </row>
    <row r="47" spans="1:28" ht="21.75" customHeight="1" x14ac:dyDescent="0.2">
      <c r="A47" s="54" t="s">
        <v>58</v>
      </c>
      <c r="B47" s="54"/>
      <c r="C47" s="54"/>
      <c r="E47" s="60">
        <v>6000000</v>
      </c>
      <c r="F47" s="60"/>
      <c r="H47" s="21">
        <v>33634285078</v>
      </c>
      <c r="J47" s="21">
        <v>66025645800</v>
      </c>
      <c r="L47" s="9">
        <v>0</v>
      </c>
      <c r="N47" s="9">
        <v>0</v>
      </c>
      <c r="P47" s="9">
        <v>0</v>
      </c>
      <c r="R47" s="9">
        <v>0</v>
      </c>
      <c r="T47" s="21">
        <v>6000000</v>
      </c>
      <c r="V47" s="21">
        <v>15950</v>
      </c>
      <c r="X47" s="21">
        <v>33634285078</v>
      </c>
      <c r="Z47" s="21">
        <v>94960239000</v>
      </c>
      <c r="AB47" s="33">
        <f t="shared" si="0"/>
        <v>6.9225196581945592E-2</v>
      </c>
    </row>
    <row r="48" spans="1:28" ht="21.75" customHeight="1" x14ac:dyDescent="0.2">
      <c r="A48" s="54" t="s">
        <v>59</v>
      </c>
      <c r="B48" s="54"/>
      <c r="C48" s="54"/>
      <c r="E48" s="60">
        <v>4500000</v>
      </c>
      <c r="F48" s="60"/>
      <c r="H48" s="21">
        <v>27122088691</v>
      </c>
      <c r="J48" s="21">
        <v>39115283400</v>
      </c>
      <c r="L48" s="9">
        <v>0</v>
      </c>
      <c r="N48" s="9">
        <v>0</v>
      </c>
      <c r="P48" s="9">
        <v>0</v>
      </c>
      <c r="R48" s="9">
        <v>0</v>
      </c>
      <c r="T48" s="21">
        <v>4500000</v>
      </c>
      <c r="V48" s="21">
        <v>8730</v>
      </c>
      <c r="X48" s="21">
        <v>27122088691</v>
      </c>
      <c r="Z48" s="21">
        <v>38981326950</v>
      </c>
      <c r="AB48" s="33">
        <f t="shared" si="0"/>
        <v>2.8417051700331583E-2</v>
      </c>
    </row>
    <row r="49" spans="1:28" ht="21.75" customHeight="1" x14ac:dyDescent="0.2">
      <c r="A49" s="54" t="s">
        <v>60</v>
      </c>
      <c r="B49" s="54"/>
      <c r="C49" s="54"/>
      <c r="E49" s="60">
        <v>2000000</v>
      </c>
      <c r="F49" s="60"/>
      <c r="H49" s="21">
        <v>29959600175</v>
      </c>
      <c r="J49" s="21">
        <v>30145162600</v>
      </c>
      <c r="L49" s="9">
        <v>0</v>
      </c>
      <c r="N49" s="9">
        <v>0</v>
      </c>
      <c r="P49" s="9">
        <v>0</v>
      </c>
      <c r="R49" s="9">
        <v>0</v>
      </c>
      <c r="T49" s="21">
        <v>2000000</v>
      </c>
      <c r="V49" s="21">
        <v>16710</v>
      </c>
      <c r="X49" s="21">
        <v>29959600175</v>
      </c>
      <c r="Z49" s="21">
        <v>33161663400</v>
      </c>
      <c r="AB49" s="33">
        <f t="shared" si="0"/>
        <v>2.4174567082221751E-2</v>
      </c>
    </row>
    <row r="50" spans="1:28" ht="21.75" customHeight="1" x14ac:dyDescent="0.2">
      <c r="A50" s="54" t="s">
        <v>61</v>
      </c>
      <c r="B50" s="54"/>
      <c r="C50" s="54"/>
      <c r="E50" s="60">
        <v>5000000</v>
      </c>
      <c r="F50" s="60"/>
      <c r="H50" s="21">
        <v>33977637566</v>
      </c>
      <c r="J50" s="21">
        <v>34580609500</v>
      </c>
      <c r="L50" s="9">
        <v>0</v>
      </c>
      <c r="N50" s="9">
        <v>0</v>
      </c>
      <c r="P50" s="9">
        <v>0</v>
      </c>
      <c r="R50" s="9">
        <v>0</v>
      </c>
      <c r="T50" s="21">
        <v>5000000</v>
      </c>
      <c r="V50" s="21">
        <v>6810</v>
      </c>
      <c r="X50" s="21">
        <v>33977637566</v>
      </c>
      <c r="Z50" s="21">
        <v>33786793500</v>
      </c>
      <c r="AB50" s="33">
        <f t="shared" si="0"/>
        <v>2.4630281542479072E-2</v>
      </c>
    </row>
    <row r="51" spans="1:28" ht="21.75" customHeight="1" x14ac:dyDescent="0.2">
      <c r="A51" s="54" t="s">
        <v>63</v>
      </c>
      <c r="B51" s="54"/>
      <c r="C51" s="54"/>
      <c r="E51" s="55">
        <v>0</v>
      </c>
      <c r="F51" s="55"/>
      <c r="H51" s="9">
        <v>0</v>
      </c>
      <c r="J51" s="9">
        <v>0</v>
      </c>
      <c r="L51" s="21">
        <v>2000000</v>
      </c>
      <c r="N51" s="21">
        <v>31944874890</v>
      </c>
      <c r="P51" s="21">
        <v>-2000000</v>
      </c>
      <c r="R51" s="21">
        <v>29395998886</v>
      </c>
      <c r="T51" s="9">
        <v>0</v>
      </c>
      <c r="V51" s="9">
        <v>0</v>
      </c>
      <c r="X51" s="9">
        <v>0</v>
      </c>
      <c r="Z51" s="9">
        <v>0</v>
      </c>
      <c r="AB51" s="33">
        <f t="shared" si="0"/>
        <v>0</v>
      </c>
    </row>
    <row r="52" spans="1:28" ht="21.75" customHeight="1" x14ac:dyDescent="0.2">
      <c r="A52" s="56" t="s">
        <v>64</v>
      </c>
      <c r="B52" s="56"/>
      <c r="C52" s="56"/>
      <c r="E52" s="55">
        <v>0</v>
      </c>
      <c r="F52" s="57"/>
      <c r="H52" s="12">
        <v>0</v>
      </c>
      <c r="J52" s="12">
        <v>0</v>
      </c>
      <c r="L52" s="34">
        <v>2000000</v>
      </c>
      <c r="N52" s="34">
        <v>11951754721</v>
      </c>
      <c r="P52" s="12">
        <v>0</v>
      </c>
      <c r="R52" s="12">
        <v>0</v>
      </c>
      <c r="T52" s="34">
        <v>2000000</v>
      </c>
      <c r="V52" s="34">
        <v>7330</v>
      </c>
      <c r="X52" s="34">
        <v>11951754721</v>
      </c>
      <c r="Z52" s="34">
        <v>14546678200</v>
      </c>
      <c r="AB52" s="33">
        <f t="shared" si="0"/>
        <v>1.0604403154559272E-2</v>
      </c>
    </row>
    <row r="53" spans="1:28" ht="21.75" customHeight="1" thickBot="1" x14ac:dyDescent="0.25">
      <c r="A53" s="58" t="s">
        <v>65</v>
      </c>
      <c r="B53" s="58"/>
      <c r="C53" s="58"/>
      <c r="D53" s="26"/>
      <c r="E53" s="59">
        <f>SUM(E9:F52)</f>
        <v>285073589</v>
      </c>
      <c r="F53" s="59"/>
      <c r="H53" s="24">
        <f>SUM(H9:H52)</f>
        <v>983271349545</v>
      </c>
      <c r="J53" s="24">
        <f>SUM(J9:J52)</f>
        <v>1229933705470.4507</v>
      </c>
      <c r="L53" s="24">
        <f>SUM(L9:L52)</f>
        <v>34756955</v>
      </c>
      <c r="N53" s="24">
        <f>SUM(N9:N52)</f>
        <v>185265984095</v>
      </c>
      <c r="P53" s="24">
        <f>SUM(P9:P52)</f>
        <v>-76563958</v>
      </c>
      <c r="R53" s="24">
        <f>SUM(R9:R52)</f>
        <v>176077424385</v>
      </c>
      <c r="T53" s="24">
        <f>SUM(T9:T52)</f>
        <v>243266586</v>
      </c>
      <c r="V53" s="14"/>
      <c r="X53" s="24">
        <f>SUM(X9:X52)</f>
        <v>999427865651</v>
      </c>
      <c r="Z53" s="24">
        <f>SUM(Z9:Z52)</f>
        <v>1371758314728.5173</v>
      </c>
      <c r="AB53" s="14">
        <f>SUM(AB9:AB52)</f>
        <v>1.0000000000000002</v>
      </c>
    </row>
    <row r="54" spans="1:28" ht="13.5" thickTop="1" x14ac:dyDescent="0.2"/>
  </sheetData>
  <mergeCells count="103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32:C32"/>
    <mergeCell ref="E32:F32"/>
    <mergeCell ref="A33:C33"/>
    <mergeCell ref="E33:F33"/>
    <mergeCell ref="A34:C34"/>
    <mergeCell ref="E34:F34"/>
    <mergeCell ref="A35:C35"/>
    <mergeCell ref="E35:F35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51:C51"/>
    <mergeCell ref="E51:F51"/>
    <mergeCell ref="A52:C52"/>
    <mergeCell ref="E52:F52"/>
    <mergeCell ref="A53:C53"/>
    <mergeCell ref="E53:F53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</mergeCells>
  <pageMargins left="0.39" right="0.39" top="0.39" bottom="0.39" header="0" footer="0"/>
  <pageSetup scale="53" fitToHeight="0" orientation="landscape" r:id="rId1"/>
  <ignoredErrors>
    <ignoredError sqref="E53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A4C2A-70E6-46E5-916D-2E359E99AECA}">
  <dimension ref="A1:AB12"/>
  <sheetViews>
    <sheetView rightToLeft="1" view="pageBreakPreview" zoomScale="60" zoomScaleNormal="100" workbookViewId="0">
      <selection sqref="A1:AB1"/>
    </sheetView>
  </sheetViews>
  <sheetFormatPr defaultRowHeight="12.75" x14ac:dyDescent="0.2"/>
  <cols>
    <col min="1" max="1" width="3.7109375" bestFit="1" customWidth="1"/>
    <col min="2" max="2" width="2.5703125" customWidth="1"/>
    <col min="3" max="3" width="23.42578125" customWidth="1"/>
    <col min="4" max="5" width="1.28515625" customWidth="1"/>
    <col min="6" max="6" width="7.28515625" bestFit="1" customWidth="1"/>
    <col min="7" max="7" width="1.28515625" customWidth="1"/>
    <col min="8" max="8" width="16.5703125" bestFit="1" customWidth="1"/>
    <col min="9" max="9" width="1.28515625" customWidth="1"/>
    <col min="10" max="10" width="18.28515625" bestFit="1" customWidth="1"/>
    <col min="11" max="11" width="1.28515625" customWidth="1"/>
    <col min="12" max="12" width="7" bestFit="1" customWidth="1"/>
    <col min="13" max="13" width="1.28515625" customWidth="1"/>
    <col min="14" max="14" width="16.5703125" bestFit="1" customWidth="1"/>
    <col min="15" max="15" width="3" bestFit="1" customWidth="1"/>
    <col min="16" max="16" width="8.28515625" bestFit="1" customWidth="1"/>
    <col min="17" max="17" width="3" bestFit="1" customWidth="1"/>
    <col min="18" max="18" width="18.28515625" bestFit="1" customWidth="1"/>
    <col min="19" max="19" width="3" bestFit="1" customWidth="1"/>
    <col min="20" max="20" width="7" bestFit="1" customWidth="1"/>
    <col min="21" max="21" width="3" bestFit="1" customWidth="1"/>
    <col min="22" max="22" width="17.5703125" bestFit="1" customWidth="1"/>
    <col min="23" max="23" width="3" bestFit="1" customWidth="1"/>
    <col min="24" max="24" width="16.5703125" bestFit="1" customWidth="1"/>
    <col min="25" max="25" width="3" bestFit="1" customWidth="1"/>
    <col min="26" max="26" width="17.28515625" bestFit="1" customWidth="1"/>
    <col min="27" max="27" width="3" bestFit="1" customWidth="1"/>
    <col min="28" max="28" width="19.85546875" bestFit="1" customWidth="1"/>
    <col min="29" max="29" width="0.28515625" customWidth="1"/>
  </cols>
  <sheetData>
    <row r="1" spans="1:28" ht="25.5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</row>
    <row r="2" spans="1:28" ht="25.5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</row>
    <row r="3" spans="1:28" ht="25.5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</row>
    <row r="4" spans="1:28" ht="24" x14ac:dyDescent="0.2">
      <c r="A4" s="1" t="s">
        <v>3</v>
      </c>
      <c r="B4" s="66" t="s">
        <v>4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</row>
    <row r="5" spans="1:28" ht="24" x14ac:dyDescent="0.2">
      <c r="A5" s="66" t="s">
        <v>5</v>
      </c>
      <c r="B5" s="66"/>
      <c r="C5" s="66" t="s">
        <v>228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ht="21" x14ac:dyDescent="0.2">
      <c r="F6" s="71" t="s">
        <v>229</v>
      </c>
      <c r="G6" s="71"/>
      <c r="H6" s="71"/>
      <c r="I6" s="71"/>
      <c r="J6" s="71"/>
      <c r="L6" s="71" t="s">
        <v>8</v>
      </c>
      <c r="M6" s="71"/>
      <c r="N6" s="71"/>
      <c r="O6" s="71"/>
      <c r="P6" s="71"/>
      <c r="Q6" s="71"/>
      <c r="R6" s="71"/>
      <c r="T6" s="71" t="s">
        <v>230</v>
      </c>
      <c r="U6" s="71"/>
      <c r="V6" s="71"/>
      <c r="W6" s="71"/>
      <c r="X6" s="71"/>
      <c r="Y6" s="71"/>
      <c r="Z6" s="71"/>
      <c r="AA6" s="71"/>
      <c r="AB6" s="71"/>
    </row>
    <row r="7" spans="1:28" ht="21" x14ac:dyDescent="0.2">
      <c r="F7" s="3"/>
      <c r="G7" s="3"/>
      <c r="H7" s="3"/>
      <c r="I7" s="3"/>
      <c r="J7" s="3"/>
      <c r="L7" s="61" t="s">
        <v>10</v>
      </c>
      <c r="M7" s="61"/>
      <c r="N7" s="61"/>
      <c r="O7" s="3"/>
      <c r="P7" s="61" t="s">
        <v>11</v>
      </c>
      <c r="Q7" s="61"/>
      <c r="R7" s="61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72" t="s">
        <v>12</v>
      </c>
      <c r="B8" s="72"/>
      <c r="C8" s="72"/>
      <c r="E8" s="72" t="s">
        <v>13</v>
      </c>
      <c r="F8" s="72"/>
      <c r="H8" s="22" t="s">
        <v>14</v>
      </c>
      <c r="J8" s="22" t="s">
        <v>15</v>
      </c>
      <c r="L8" s="4" t="s">
        <v>13</v>
      </c>
      <c r="M8" s="3"/>
      <c r="N8" s="4" t="s">
        <v>14</v>
      </c>
      <c r="P8" s="17" t="s">
        <v>13</v>
      </c>
      <c r="Q8" s="3"/>
      <c r="R8" s="4" t="s">
        <v>16</v>
      </c>
      <c r="T8" s="22" t="s">
        <v>13</v>
      </c>
      <c r="V8" s="22" t="s">
        <v>17</v>
      </c>
      <c r="X8" s="22" t="s">
        <v>14</v>
      </c>
      <c r="Z8" s="22" t="s">
        <v>15</v>
      </c>
      <c r="AB8" s="22" t="s">
        <v>18</v>
      </c>
    </row>
    <row r="9" spans="1:28" ht="18.75" x14ac:dyDescent="0.2">
      <c r="A9" s="67" t="s">
        <v>45</v>
      </c>
      <c r="B9" s="67"/>
      <c r="C9" s="67"/>
      <c r="E9" s="68">
        <v>5693</v>
      </c>
      <c r="F9" s="68"/>
      <c r="H9" s="9">
        <v>40539627051</v>
      </c>
      <c r="J9" s="9">
        <v>102272361227.03999</v>
      </c>
      <c r="K9" s="23"/>
      <c r="L9" s="9">
        <v>0</v>
      </c>
      <c r="N9" s="9">
        <v>0</v>
      </c>
      <c r="P9" s="28">
        <v>-5693</v>
      </c>
      <c r="R9" s="9">
        <v>119962102777</v>
      </c>
      <c r="S9" s="23"/>
      <c r="T9" s="21">
        <v>0</v>
      </c>
      <c r="U9" s="23"/>
      <c r="V9" s="21">
        <v>0</v>
      </c>
      <c r="X9" s="21">
        <v>0</v>
      </c>
      <c r="Y9" s="23"/>
      <c r="Z9" s="21">
        <v>0</v>
      </c>
      <c r="AA9" s="23"/>
      <c r="AB9" s="21">
        <v>0</v>
      </c>
    </row>
    <row r="10" spans="1:28" ht="18.75" x14ac:dyDescent="0.2">
      <c r="A10" s="54" t="s">
        <v>62</v>
      </c>
      <c r="B10" s="54"/>
      <c r="C10" s="54"/>
      <c r="E10" s="70">
        <v>0</v>
      </c>
      <c r="F10" s="70"/>
      <c r="H10" s="9">
        <v>0</v>
      </c>
      <c r="J10" s="9">
        <v>0</v>
      </c>
      <c r="K10" s="23"/>
      <c r="L10" s="9">
        <v>1490</v>
      </c>
      <c r="N10" s="9">
        <v>24434918393</v>
      </c>
      <c r="P10" s="30">
        <v>-1490</v>
      </c>
      <c r="R10" s="9">
        <v>25569912003</v>
      </c>
      <c r="S10" s="23"/>
      <c r="T10" s="21">
        <v>0</v>
      </c>
      <c r="U10" s="23"/>
      <c r="V10" s="21">
        <v>0</v>
      </c>
      <c r="X10" s="21">
        <v>0</v>
      </c>
      <c r="Y10" s="23"/>
      <c r="Z10" s="21">
        <v>0</v>
      </c>
      <c r="AA10" s="23"/>
      <c r="AB10" s="21">
        <v>0</v>
      </c>
    </row>
    <row r="11" spans="1:28" ht="21.75" thickBot="1" x14ac:dyDescent="0.25">
      <c r="A11" s="58" t="s">
        <v>65</v>
      </c>
      <c r="B11" s="58"/>
      <c r="C11" s="58"/>
      <c r="D11" s="26"/>
      <c r="E11" s="69">
        <f>SUM(E9:F10)</f>
        <v>5693</v>
      </c>
      <c r="F11" s="69"/>
      <c r="G11" s="23"/>
      <c r="H11" s="24">
        <f>SUM(H9:H10)</f>
        <v>40539627051</v>
      </c>
      <c r="I11" s="23"/>
      <c r="J11" s="24">
        <f>SUM(J9:J10)</f>
        <v>102272361227.03999</v>
      </c>
      <c r="K11" s="23"/>
      <c r="L11" s="24">
        <f>SUM(L9:L10)</f>
        <v>1490</v>
      </c>
      <c r="M11" s="23"/>
      <c r="N11" s="24">
        <f>SUM(N9:N10)</f>
        <v>24434918393</v>
      </c>
      <c r="O11" s="21"/>
      <c r="P11" s="29">
        <f>SUM(P9:P10)</f>
        <v>-7183</v>
      </c>
      <c r="Q11" s="21"/>
      <c r="R11" s="24">
        <f>SUM(R9:R10)</f>
        <v>145532014780</v>
      </c>
      <c r="S11" s="21"/>
      <c r="T11" s="24">
        <f>SUM(T9)</f>
        <v>0</v>
      </c>
      <c r="U11" s="21"/>
      <c r="V11" s="24">
        <f>SUM(V9)</f>
        <v>0</v>
      </c>
      <c r="W11" s="21"/>
      <c r="X11" s="24">
        <f>SUM(X9)</f>
        <v>0</v>
      </c>
      <c r="Y11" s="21"/>
      <c r="Z11" s="24">
        <f>SUM(Z9)</f>
        <v>0</v>
      </c>
      <c r="AA11" s="21"/>
      <c r="AB11" s="24">
        <v>0</v>
      </c>
    </row>
    <row r="12" spans="1:28" ht="13.5" thickTop="1" x14ac:dyDescent="0.2"/>
  </sheetData>
  <mergeCells count="19">
    <mergeCell ref="A8:C8"/>
    <mergeCell ref="E8:F8"/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9:C9"/>
    <mergeCell ref="E9:F9"/>
    <mergeCell ref="A11:C11"/>
    <mergeCell ref="E11:F11"/>
    <mergeCell ref="A10:C10"/>
    <mergeCell ref="E10:F10"/>
  </mergeCells>
  <pageMargins left="0.7" right="0.7" top="0.75" bottom="0.75" header="0.3" footer="0.3"/>
  <pageSetup orientation="portrait" r:id="rId1"/>
  <ignoredErrors>
    <ignoredError sqref="E11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19"/>
  <sheetViews>
    <sheetView rightToLeft="1" view="pageBreakPreview" zoomScale="60" zoomScaleNormal="100" workbookViewId="0">
      <selection sqref="A1:AK1"/>
    </sheetView>
  </sheetViews>
  <sheetFormatPr defaultRowHeight="12.75" x14ac:dyDescent="0.2"/>
  <cols>
    <col min="1" max="1" width="6.42578125" bestFit="1" customWidth="1"/>
    <col min="2" max="2" width="28.5703125" customWidth="1"/>
    <col min="3" max="3" width="1.28515625" customWidth="1"/>
    <col min="4" max="4" width="19.42578125" bestFit="1" customWidth="1"/>
    <col min="5" max="5" width="1.28515625" customWidth="1"/>
    <col min="6" max="6" width="30.42578125" bestFit="1" customWidth="1"/>
    <col min="7" max="7" width="1.28515625" customWidth="1"/>
    <col min="8" max="8" width="16.85546875" bestFit="1" customWidth="1"/>
    <col min="9" max="9" width="1.28515625" customWidth="1"/>
    <col min="10" max="10" width="14.140625" bestFit="1" customWidth="1"/>
    <col min="11" max="11" width="1.28515625" customWidth="1"/>
    <col min="12" max="12" width="13.7109375" bestFit="1" customWidth="1"/>
    <col min="13" max="13" width="1.28515625" customWidth="1"/>
    <col min="14" max="14" width="12.5703125" bestFit="1" customWidth="1"/>
    <col min="15" max="15" width="1.28515625" customWidth="1"/>
    <col min="16" max="16" width="12" bestFit="1" customWidth="1"/>
    <col min="17" max="17" width="1.28515625" customWidth="1"/>
    <col min="18" max="18" width="16.28515625" bestFit="1" customWidth="1"/>
    <col min="19" max="19" width="1.28515625" customWidth="1"/>
    <col min="20" max="20" width="17.28515625" bestFit="1" customWidth="1"/>
    <col min="21" max="21" width="1.28515625" customWidth="1"/>
    <col min="22" max="22" width="10.85546875" bestFit="1" customWidth="1"/>
    <col min="23" max="23" width="1.28515625" customWidth="1"/>
    <col min="24" max="24" width="16.140625" bestFit="1" customWidth="1"/>
    <col min="25" max="25" width="1.28515625" customWidth="1"/>
    <col min="26" max="26" width="6.140625" bestFit="1" customWidth="1"/>
    <col min="27" max="27" width="1.28515625" customWidth="1"/>
    <col min="28" max="28" width="10.5703125" bestFit="1" customWidth="1"/>
    <col min="29" max="29" width="1.28515625" customWidth="1"/>
    <col min="30" max="30" width="12" bestFit="1" customWidth="1"/>
    <col min="31" max="31" width="1.28515625" customWidth="1"/>
    <col min="32" max="32" width="17.5703125" bestFit="1" customWidth="1"/>
    <col min="33" max="33" width="1.28515625" customWidth="1"/>
    <col min="34" max="34" width="16.28515625" bestFit="1" customWidth="1"/>
    <col min="35" max="35" width="17.28515625" bestFit="1" customWidth="1"/>
    <col min="36" max="36" width="1.28515625" customWidth="1"/>
    <col min="37" max="37" width="19.85546875" bestFit="1" customWidth="1"/>
    <col min="38" max="38" width="0.28515625" customWidth="1"/>
  </cols>
  <sheetData>
    <row r="1" spans="1:37" ht="29.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</row>
    <row r="2" spans="1:37" ht="21.75" customHeight="1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</row>
    <row r="3" spans="1:37" ht="21.75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</row>
    <row r="4" spans="1:37" ht="14.45" customHeight="1" x14ac:dyDescent="0.2"/>
    <row r="5" spans="1:37" ht="14.45" customHeight="1" x14ac:dyDescent="0.2">
      <c r="A5" s="1" t="s">
        <v>68</v>
      </c>
      <c r="B5" s="66" t="s">
        <v>69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</row>
    <row r="6" spans="1:37" ht="14.45" customHeight="1" x14ac:dyDescent="0.2">
      <c r="A6" s="62" t="s">
        <v>70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 t="s">
        <v>7</v>
      </c>
      <c r="Q6" s="62"/>
      <c r="R6" s="62"/>
      <c r="S6" s="62"/>
      <c r="T6" s="62"/>
      <c r="V6" s="62" t="s">
        <v>8</v>
      </c>
      <c r="W6" s="62"/>
      <c r="X6" s="62"/>
      <c r="Y6" s="62"/>
      <c r="Z6" s="62"/>
      <c r="AA6" s="62"/>
      <c r="AB6" s="62"/>
      <c r="AD6" s="62" t="s">
        <v>9</v>
      </c>
      <c r="AE6" s="62"/>
      <c r="AF6" s="62"/>
      <c r="AG6" s="62"/>
      <c r="AH6" s="62"/>
      <c r="AI6" s="62"/>
      <c r="AJ6" s="62"/>
      <c r="AK6" s="62"/>
    </row>
    <row r="7" spans="1:37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1" t="s">
        <v>10</v>
      </c>
      <c r="W7" s="61"/>
      <c r="X7" s="61"/>
      <c r="Y7" s="3"/>
      <c r="Z7" s="61" t="s">
        <v>11</v>
      </c>
      <c r="AA7" s="61"/>
      <c r="AB7" s="61"/>
      <c r="AD7" s="3"/>
      <c r="AE7" s="3"/>
      <c r="AF7" s="3"/>
      <c r="AG7" s="3"/>
      <c r="AH7" s="3"/>
      <c r="AI7" s="3"/>
      <c r="AJ7" s="3"/>
      <c r="AK7" s="3"/>
    </row>
    <row r="8" spans="1:37" ht="14.45" customHeight="1" x14ac:dyDescent="0.2">
      <c r="A8" s="62" t="s">
        <v>71</v>
      </c>
      <c r="B8" s="62"/>
      <c r="D8" s="2" t="s">
        <v>72</v>
      </c>
      <c r="F8" s="2" t="s">
        <v>73</v>
      </c>
      <c r="H8" s="2" t="s">
        <v>74</v>
      </c>
      <c r="J8" s="2" t="s">
        <v>75</v>
      </c>
      <c r="L8" s="2" t="s">
        <v>76</v>
      </c>
      <c r="N8" s="2" t="s">
        <v>67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I8" s="2" t="s">
        <v>15</v>
      </c>
      <c r="AK8" s="2" t="s">
        <v>18</v>
      </c>
    </row>
    <row r="9" spans="1:37" ht="21.75" customHeight="1" x14ac:dyDescent="0.2">
      <c r="A9" s="63" t="s">
        <v>77</v>
      </c>
      <c r="B9" s="63"/>
      <c r="D9" s="5" t="s">
        <v>78</v>
      </c>
      <c r="F9" s="5" t="s">
        <v>78</v>
      </c>
      <c r="H9" s="27" t="s">
        <v>79</v>
      </c>
      <c r="J9" s="5" t="s">
        <v>80</v>
      </c>
      <c r="L9" s="39">
        <v>23</v>
      </c>
      <c r="M9" s="31"/>
      <c r="N9" s="39">
        <v>23</v>
      </c>
      <c r="P9" s="37">
        <v>8161</v>
      </c>
      <c r="Q9" s="31"/>
      <c r="R9" s="37">
        <v>6534227832</v>
      </c>
      <c r="S9" s="31"/>
      <c r="T9" s="37">
        <v>6533406527</v>
      </c>
      <c r="U9" s="31"/>
      <c r="V9" s="37">
        <v>0</v>
      </c>
      <c r="W9" s="31"/>
      <c r="X9" s="37">
        <v>0</v>
      </c>
      <c r="Y9" s="31"/>
      <c r="Z9" s="37">
        <v>0</v>
      </c>
      <c r="AA9" s="31"/>
      <c r="AB9" s="37">
        <v>0</v>
      </c>
      <c r="AC9" s="31"/>
      <c r="AD9" s="37">
        <v>8161</v>
      </c>
      <c r="AE9" s="31"/>
      <c r="AF9" s="37">
        <v>801000</v>
      </c>
      <c r="AG9" s="31"/>
      <c r="AH9" s="37">
        <v>6534227832</v>
      </c>
      <c r="AI9" s="37">
        <v>6533406527</v>
      </c>
      <c r="AK9" s="32">
        <f>AI9/$AI$18</f>
        <v>6.547647918545399E-2</v>
      </c>
    </row>
    <row r="10" spans="1:37" ht="21.75" customHeight="1" x14ac:dyDescent="0.2">
      <c r="A10" s="54" t="s">
        <v>81</v>
      </c>
      <c r="B10" s="54"/>
      <c r="D10" s="8" t="s">
        <v>78</v>
      </c>
      <c r="F10" s="8" t="s">
        <v>78</v>
      </c>
      <c r="H10" s="35" t="s">
        <v>82</v>
      </c>
      <c r="J10" s="8" t="s">
        <v>83</v>
      </c>
      <c r="L10" s="40">
        <v>20.5</v>
      </c>
      <c r="M10" s="31"/>
      <c r="N10" s="40">
        <v>20.5</v>
      </c>
      <c r="P10" s="38">
        <v>0</v>
      </c>
      <c r="Q10" s="31"/>
      <c r="R10" s="38">
        <v>0</v>
      </c>
      <c r="S10" s="31"/>
      <c r="T10" s="38">
        <v>0</v>
      </c>
      <c r="U10" s="31"/>
      <c r="V10" s="38">
        <v>17992</v>
      </c>
      <c r="W10" s="31"/>
      <c r="X10" s="38">
        <v>16899173923</v>
      </c>
      <c r="Y10" s="31"/>
      <c r="Z10" s="38">
        <v>0</v>
      </c>
      <c r="AA10" s="31"/>
      <c r="AB10" s="38">
        <v>0</v>
      </c>
      <c r="AC10" s="31"/>
      <c r="AD10" s="38">
        <v>17992</v>
      </c>
      <c r="AE10" s="31"/>
      <c r="AF10" s="38">
        <v>970270</v>
      </c>
      <c r="AG10" s="31"/>
      <c r="AH10" s="38">
        <v>16899173923</v>
      </c>
      <c r="AI10" s="38">
        <v>17447605543</v>
      </c>
      <c r="AK10" s="33">
        <f t="shared" ref="AK10:AK17" si="0">AI10/$AI$18</f>
        <v>0.17485637491730066</v>
      </c>
    </row>
    <row r="11" spans="1:37" ht="21.75" customHeight="1" x14ac:dyDescent="0.2">
      <c r="A11" s="54" t="s">
        <v>231</v>
      </c>
      <c r="B11" s="54"/>
      <c r="D11" s="8" t="s">
        <v>78</v>
      </c>
      <c r="F11" s="8" t="s">
        <v>238</v>
      </c>
      <c r="H11" s="36" t="s">
        <v>209</v>
      </c>
      <c r="I11" s="36"/>
      <c r="J11" s="36" t="s">
        <v>243</v>
      </c>
      <c r="L11" s="36">
        <v>45</v>
      </c>
      <c r="M11" s="36"/>
      <c r="N11" s="36">
        <v>45</v>
      </c>
      <c r="P11" s="36">
        <v>13000000</v>
      </c>
      <c r="Q11" s="36"/>
      <c r="R11" s="36">
        <v>13000000000</v>
      </c>
      <c r="S11" s="36"/>
      <c r="T11" s="36">
        <v>13000000000</v>
      </c>
      <c r="V11" s="9"/>
      <c r="X11" s="9"/>
      <c r="Z11" s="9"/>
      <c r="AB11" s="9"/>
      <c r="AD11" s="36">
        <v>13000000</v>
      </c>
      <c r="AE11" s="36"/>
      <c r="AF11" s="36">
        <v>1000</v>
      </c>
      <c r="AH11" s="36">
        <f t="shared" ref="AH11:AH16" si="1">AD11*AF11</f>
        <v>13000000000</v>
      </c>
      <c r="AI11" s="36">
        <f t="shared" ref="AI11:AI16" si="2">AH11</f>
        <v>13000000000</v>
      </c>
      <c r="AK11" s="33">
        <f t="shared" si="0"/>
        <v>0.13028337145304689</v>
      </c>
    </row>
    <row r="12" spans="1:37" ht="21.75" customHeight="1" x14ac:dyDescent="0.2">
      <c r="A12" s="54" t="s">
        <v>232</v>
      </c>
      <c r="B12" s="54"/>
      <c r="D12" s="8" t="s">
        <v>78</v>
      </c>
      <c r="F12" s="8" t="s">
        <v>238</v>
      </c>
      <c r="H12" s="36" t="s">
        <v>239</v>
      </c>
      <c r="I12" s="36"/>
      <c r="J12" s="36" t="s">
        <v>244</v>
      </c>
      <c r="L12" s="36">
        <v>44</v>
      </c>
      <c r="M12" s="36"/>
      <c r="N12" s="36">
        <v>44</v>
      </c>
      <c r="P12" s="36">
        <v>10937149</v>
      </c>
      <c r="Q12" s="36"/>
      <c r="R12" s="36">
        <v>10937149000</v>
      </c>
      <c r="S12" s="36"/>
      <c r="T12" s="36">
        <v>10937149000</v>
      </c>
      <c r="V12" s="9"/>
      <c r="X12" s="9"/>
      <c r="Z12" s="9"/>
      <c r="AB12" s="9"/>
      <c r="AD12" s="36">
        <v>10937149</v>
      </c>
      <c r="AE12" s="36"/>
      <c r="AF12" s="36">
        <v>1000</v>
      </c>
      <c r="AH12" s="36">
        <f t="shared" si="1"/>
        <v>10937149000</v>
      </c>
      <c r="AI12" s="36">
        <f t="shared" si="2"/>
        <v>10937149000</v>
      </c>
      <c r="AK12" s="33">
        <f t="shared" si="0"/>
        <v>0.10960989583110155</v>
      </c>
    </row>
    <row r="13" spans="1:37" ht="21.75" customHeight="1" x14ac:dyDescent="0.2">
      <c r="A13" s="54" t="s">
        <v>233</v>
      </c>
      <c r="B13" s="54"/>
      <c r="D13" s="8" t="s">
        <v>78</v>
      </c>
      <c r="F13" s="8" t="s">
        <v>238</v>
      </c>
      <c r="H13" s="36" t="s">
        <v>197</v>
      </c>
      <c r="I13" s="36"/>
      <c r="J13" s="36" t="s">
        <v>245</v>
      </c>
      <c r="L13" s="36">
        <v>44</v>
      </c>
      <c r="M13" s="36"/>
      <c r="N13" s="36">
        <v>44</v>
      </c>
      <c r="P13" s="36">
        <v>10000000</v>
      </c>
      <c r="Q13" s="36"/>
      <c r="R13" s="36">
        <v>10000000000</v>
      </c>
      <c r="S13" s="36"/>
      <c r="T13" s="36">
        <v>10000000000</v>
      </c>
      <c r="V13" s="9"/>
      <c r="X13" s="9"/>
      <c r="Z13" s="9"/>
      <c r="AB13" s="9"/>
      <c r="AD13" s="36">
        <v>10000000</v>
      </c>
      <c r="AE13" s="36"/>
      <c r="AF13" s="36">
        <v>1000</v>
      </c>
      <c r="AH13" s="36">
        <f t="shared" si="1"/>
        <v>10000000000</v>
      </c>
      <c r="AI13" s="36">
        <f t="shared" si="2"/>
        <v>10000000000</v>
      </c>
      <c r="AK13" s="33">
        <f t="shared" si="0"/>
        <v>0.10021797804080529</v>
      </c>
    </row>
    <row r="14" spans="1:37" ht="21.75" customHeight="1" x14ac:dyDescent="0.2">
      <c r="A14" s="54" t="s">
        <v>234</v>
      </c>
      <c r="B14" s="54"/>
      <c r="D14" s="8" t="s">
        <v>78</v>
      </c>
      <c r="F14" s="8" t="s">
        <v>238</v>
      </c>
      <c r="H14" s="36" t="s">
        <v>240</v>
      </c>
      <c r="I14" s="36"/>
      <c r="J14" s="36" t="s">
        <v>246</v>
      </c>
      <c r="L14" s="36">
        <v>44</v>
      </c>
      <c r="M14" s="36"/>
      <c r="N14" s="36">
        <v>44</v>
      </c>
      <c r="P14" s="36">
        <v>10000000</v>
      </c>
      <c r="Q14" s="36"/>
      <c r="R14" s="36">
        <v>10000000000</v>
      </c>
      <c r="S14" s="36"/>
      <c r="T14" s="36">
        <v>10000000000</v>
      </c>
      <c r="V14" s="9"/>
      <c r="X14" s="9"/>
      <c r="Z14" s="9"/>
      <c r="AB14" s="9"/>
      <c r="AD14" s="36">
        <v>10000000</v>
      </c>
      <c r="AE14" s="36"/>
      <c r="AF14" s="36">
        <v>1000</v>
      </c>
      <c r="AH14" s="36">
        <f t="shared" si="1"/>
        <v>10000000000</v>
      </c>
      <c r="AI14" s="36">
        <f t="shared" si="2"/>
        <v>10000000000</v>
      </c>
      <c r="AK14" s="33">
        <f t="shared" si="0"/>
        <v>0.10021797804080529</v>
      </c>
    </row>
    <row r="15" spans="1:37" ht="21.75" customHeight="1" x14ac:dyDescent="0.2">
      <c r="A15" s="54" t="s">
        <v>235</v>
      </c>
      <c r="B15" s="54"/>
      <c r="D15" s="8" t="s">
        <v>78</v>
      </c>
      <c r="F15" s="8" t="s">
        <v>238</v>
      </c>
      <c r="H15" s="36" t="s">
        <v>241</v>
      </c>
      <c r="I15" s="36"/>
      <c r="J15" s="36" t="s">
        <v>247</v>
      </c>
      <c r="L15" s="36">
        <v>43</v>
      </c>
      <c r="M15" s="36"/>
      <c r="N15" s="36">
        <v>43</v>
      </c>
      <c r="P15" s="36">
        <v>5053392</v>
      </c>
      <c r="Q15" s="36"/>
      <c r="R15" s="36">
        <v>5053392000</v>
      </c>
      <c r="S15" s="36"/>
      <c r="T15" s="36">
        <v>5053392000</v>
      </c>
      <c r="V15" s="9"/>
      <c r="X15" s="9"/>
      <c r="Z15" s="9"/>
      <c r="AB15" s="9"/>
      <c r="AD15" s="36">
        <v>5053392</v>
      </c>
      <c r="AE15" s="36"/>
      <c r="AF15" s="36">
        <v>1000</v>
      </c>
      <c r="AH15" s="36">
        <f t="shared" si="1"/>
        <v>5053392000</v>
      </c>
      <c r="AI15" s="36">
        <f t="shared" si="2"/>
        <v>5053392000</v>
      </c>
      <c r="AK15" s="33">
        <f t="shared" si="0"/>
        <v>5.0644072848758111E-2</v>
      </c>
    </row>
    <row r="16" spans="1:37" ht="21.75" customHeight="1" x14ac:dyDescent="0.2">
      <c r="A16" s="54" t="s">
        <v>236</v>
      </c>
      <c r="B16" s="54"/>
      <c r="D16" s="8" t="s">
        <v>78</v>
      </c>
      <c r="F16" s="8" t="s">
        <v>238</v>
      </c>
      <c r="H16" s="36" t="s">
        <v>242</v>
      </c>
      <c r="I16" s="36"/>
      <c r="J16" s="36" t="s">
        <v>248</v>
      </c>
      <c r="L16" s="36">
        <v>44</v>
      </c>
      <c r="M16" s="36"/>
      <c r="N16" s="36">
        <v>44</v>
      </c>
      <c r="P16" s="36">
        <v>25000000</v>
      </c>
      <c r="Q16" s="36"/>
      <c r="R16" s="36">
        <v>25000000000</v>
      </c>
      <c r="S16" s="36"/>
      <c r="T16" s="36">
        <v>25000000000</v>
      </c>
      <c r="V16" s="9"/>
      <c r="X16" s="9"/>
      <c r="Z16" s="9"/>
      <c r="AB16" s="9"/>
      <c r="AD16" s="36">
        <v>25000000</v>
      </c>
      <c r="AE16" s="36"/>
      <c r="AF16" s="36">
        <v>1000</v>
      </c>
      <c r="AH16" s="36">
        <f t="shared" si="1"/>
        <v>25000000000</v>
      </c>
      <c r="AI16" s="36">
        <f t="shared" si="2"/>
        <v>25000000000</v>
      </c>
      <c r="AK16" s="33">
        <f t="shared" si="0"/>
        <v>0.25054494510201319</v>
      </c>
    </row>
    <row r="17" spans="1:37" ht="21.75" customHeight="1" x14ac:dyDescent="0.2">
      <c r="A17" s="54" t="s">
        <v>237</v>
      </c>
      <c r="B17" s="54"/>
      <c r="D17" s="8" t="s">
        <v>78</v>
      </c>
      <c r="F17" s="8" t="s">
        <v>238</v>
      </c>
      <c r="H17" s="35" t="s">
        <v>250</v>
      </c>
      <c r="J17" s="35" t="s">
        <v>249</v>
      </c>
      <c r="L17" s="36">
        <v>44</v>
      </c>
      <c r="N17" s="36">
        <v>44</v>
      </c>
      <c r="T17" s="9"/>
      <c r="V17" s="9">
        <v>1810943</v>
      </c>
      <c r="X17" s="9">
        <v>1810943000</v>
      </c>
      <c r="Z17" s="9"/>
      <c r="AB17" s="9"/>
      <c r="AD17" s="9">
        <v>1810943</v>
      </c>
      <c r="AF17" s="36">
        <v>1000</v>
      </c>
      <c r="AH17" s="9">
        <v>1810943000</v>
      </c>
      <c r="AI17" s="9">
        <v>1810943000</v>
      </c>
      <c r="AK17" s="33">
        <f t="shared" si="0"/>
        <v>1.8148904580715004E-2</v>
      </c>
    </row>
    <row r="18" spans="1:37" ht="21.75" customHeight="1" thickBot="1" x14ac:dyDescent="0.25">
      <c r="A18" s="58" t="s">
        <v>65</v>
      </c>
      <c r="B18" s="58"/>
      <c r="D18" s="14"/>
      <c r="F18" s="14"/>
      <c r="H18" s="14"/>
      <c r="J18" s="14"/>
      <c r="L18" s="14"/>
      <c r="N18" s="14"/>
      <c r="P18" s="14">
        <f>SUM(P9:P17)</f>
        <v>73998702</v>
      </c>
      <c r="R18" s="14">
        <f>SUM(R9:R17)</f>
        <v>80524768832</v>
      </c>
      <c r="T18" s="14">
        <f>SUM(T9:T17)</f>
        <v>80523947527</v>
      </c>
      <c r="V18" s="14">
        <f>SUM(V9:V17)</f>
        <v>1828935</v>
      </c>
      <c r="X18" s="14">
        <f>SUM(X9:X17)</f>
        <v>18710116923</v>
      </c>
      <c r="Z18" s="14">
        <v>0</v>
      </c>
      <c r="AB18" s="14">
        <v>0</v>
      </c>
      <c r="AD18" s="14">
        <f>SUM(AD9:AD17)</f>
        <v>75827637</v>
      </c>
      <c r="AF18" s="14"/>
      <c r="AH18" s="14">
        <f>SUM(AH9:AH17)</f>
        <v>99234885755</v>
      </c>
      <c r="AI18" s="14">
        <f>SUM(AI9:AI17)</f>
        <v>99782496070</v>
      </c>
      <c r="AK18" s="15">
        <f>SUM(AK9:AK17)</f>
        <v>1</v>
      </c>
    </row>
    <row r="19" spans="1:37" ht="13.5" thickTop="1" x14ac:dyDescent="0.2"/>
  </sheetData>
  <mergeCells count="21">
    <mergeCell ref="A1:AK1"/>
    <mergeCell ref="A2:AK2"/>
    <mergeCell ref="A3:AK3"/>
    <mergeCell ref="B5:AK5"/>
    <mergeCell ref="A6:O6"/>
    <mergeCell ref="P6:T6"/>
    <mergeCell ref="V6:AB6"/>
    <mergeCell ref="AD6:AK6"/>
    <mergeCell ref="V7:X7"/>
    <mergeCell ref="Z7:AB7"/>
    <mergeCell ref="A8:B8"/>
    <mergeCell ref="A9:B9"/>
    <mergeCell ref="A10:B10"/>
    <mergeCell ref="A18:B18"/>
    <mergeCell ref="A11:B11"/>
    <mergeCell ref="A12:B12"/>
    <mergeCell ref="A13:B13"/>
    <mergeCell ref="A14:B14"/>
    <mergeCell ref="A15:B15"/>
    <mergeCell ref="A16:B16"/>
    <mergeCell ref="A17:B17"/>
  </mergeCells>
  <pageMargins left="0.39" right="0.39" top="0.39" bottom="0.39" header="0" footer="0"/>
  <pageSetup scale="39" fitToHeight="0" orientation="landscape" r:id="rId1"/>
  <ignoredErrors>
    <ignoredError sqref="X18 V18 R18:T18 P18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3"/>
  <sheetViews>
    <sheetView rightToLeft="1" view="pageBreakPreview" zoomScale="60" zoomScaleNormal="100" workbookViewId="0">
      <selection sqref="A1:L1"/>
    </sheetView>
  </sheetViews>
  <sheetFormatPr defaultRowHeight="12.75" x14ac:dyDescent="0.2"/>
  <cols>
    <col min="1" max="1" width="6.28515625" bestFit="1" customWidth="1"/>
    <col min="2" max="2" width="35" customWidth="1"/>
    <col min="3" max="3" width="1.28515625" customWidth="1"/>
    <col min="4" max="4" width="15.140625" bestFit="1" customWidth="1"/>
    <col min="5" max="5" width="1.28515625" customWidth="1"/>
    <col min="6" max="6" width="17.7109375" bestFit="1" customWidth="1"/>
    <col min="7" max="7" width="1.28515625" customWidth="1"/>
    <col min="8" max="8" width="16.28515625" customWidth="1"/>
    <col min="9" max="9" width="1.28515625" customWidth="1"/>
    <col min="10" max="10" width="17.7109375" bestFit="1" customWidth="1"/>
    <col min="11" max="11" width="1.28515625" customWidth="1"/>
    <col min="12" max="12" width="19.85546875" bestFit="1" customWidth="1"/>
    <col min="13" max="13" width="0.28515625" customWidth="1"/>
  </cols>
  <sheetData>
    <row r="1" spans="1:12" ht="29.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21.75" customHeight="1" x14ac:dyDescent="0.2">
      <c r="A2" s="65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21.75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14.45" customHeight="1" x14ac:dyDescent="0.2"/>
    <row r="5" spans="1:12" ht="14.45" customHeight="1" x14ac:dyDescent="0.2">
      <c r="A5" s="1" t="s">
        <v>84</v>
      </c>
      <c r="B5" s="66" t="s">
        <v>85</v>
      </c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2" ht="14.45" customHeight="1" x14ac:dyDescent="0.2">
      <c r="D6" s="2" t="s">
        <v>7</v>
      </c>
      <c r="F6" s="62" t="s">
        <v>8</v>
      </c>
      <c r="G6" s="62"/>
      <c r="H6" s="62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62" t="s">
        <v>86</v>
      </c>
      <c r="B8" s="62"/>
      <c r="D8" s="2" t="s">
        <v>87</v>
      </c>
      <c r="F8" s="2" t="s">
        <v>88</v>
      </c>
      <c r="H8" s="2" t="s">
        <v>89</v>
      </c>
      <c r="J8" s="2" t="s">
        <v>87</v>
      </c>
      <c r="L8" s="2" t="s">
        <v>18</v>
      </c>
    </row>
    <row r="9" spans="1:12" ht="21.75" customHeight="1" x14ac:dyDescent="0.2">
      <c r="A9" s="54" t="s">
        <v>145</v>
      </c>
      <c r="B9" s="54"/>
      <c r="D9" s="9">
        <v>8089677</v>
      </c>
      <c r="F9" s="9">
        <v>19691164432</v>
      </c>
      <c r="H9" s="9">
        <v>19688683000</v>
      </c>
      <c r="J9" s="9">
        <v>10571109</v>
      </c>
      <c r="L9" s="41">
        <f>J9/$J$13</f>
        <v>1.0374609656122457E-4</v>
      </c>
    </row>
    <row r="10" spans="1:12" ht="21.75" customHeight="1" x14ac:dyDescent="0.2">
      <c r="A10" s="54" t="s">
        <v>251</v>
      </c>
      <c r="B10" s="54"/>
      <c r="D10" s="9">
        <v>2831563</v>
      </c>
      <c r="E10" s="9"/>
      <c r="F10" s="9">
        <v>11604</v>
      </c>
      <c r="G10" s="9"/>
      <c r="H10" s="9">
        <v>0</v>
      </c>
      <c r="I10" s="9"/>
      <c r="J10" s="9">
        <v>2843167</v>
      </c>
      <c r="L10" s="41">
        <f t="shared" ref="L10:L12" si="0">J10/$J$13</f>
        <v>2.7903172516874735E-5</v>
      </c>
    </row>
    <row r="11" spans="1:12" ht="21.75" customHeight="1" x14ac:dyDescent="0.2">
      <c r="A11" s="54" t="s">
        <v>252</v>
      </c>
      <c r="B11" s="54"/>
      <c r="D11" s="9">
        <v>5075111657</v>
      </c>
      <c r="F11" s="9">
        <v>115381146401</v>
      </c>
      <c r="H11" s="9">
        <v>18578354794</v>
      </c>
      <c r="J11" s="9">
        <v>101877903264</v>
      </c>
      <c r="L11" s="41">
        <f t="shared" si="0"/>
        <v>0.99984162394712228</v>
      </c>
    </row>
    <row r="12" spans="1:12" ht="21.75" customHeight="1" x14ac:dyDescent="0.2">
      <c r="A12" s="54" t="s">
        <v>253</v>
      </c>
      <c r="B12" s="54"/>
      <c r="D12" s="9">
        <v>2712200</v>
      </c>
      <c r="F12" s="9">
        <v>11100</v>
      </c>
      <c r="H12" s="9">
        <v>0</v>
      </c>
      <c r="J12" s="9">
        <v>2723300</v>
      </c>
      <c r="L12" s="41">
        <f t="shared" si="0"/>
        <v>2.6726783799616754E-5</v>
      </c>
    </row>
    <row r="13" spans="1:12" ht="21.75" customHeight="1" thickBot="1" x14ac:dyDescent="0.25">
      <c r="A13" s="58" t="s">
        <v>65</v>
      </c>
      <c r="B13" s="58"/>
      <c r="D13" s="14">
        <f>SUM(D9:D12)</f>
        <v>5088745097</v>
      </c>
      <c r="F13" s="14">
        <f>SUM(F9:F12)</f>
        <v>135072333537</v>
      </c>
      <c r="H13" s="14">
        <f>SUM(H9:H12)</f>
        <v>38267037794</v>
      </c>
      <c r="J13" s="14">
        <f>SUM(J9:J12)</f>
        <v>101894040840</v>
      </c>
      <c r="L13" s="15">
        <f>SUM(L9:L12)</f>
        <v>1</v>
      </c>
    </row>
  </sheetData>
  <mergeCells count="11">
    <mergeCell ref="A1:L1"/>
    <mergeCell ref="A2:L2"/>
    <mergeCell ref="A3:L3"/>
    <mergeCell ref="B5:L5"/>
    <mergeCell ref="F6:H6"/>
    <mergeCell ref="A12:B12"/>
    <mergeCell ref="A13:B13"/>
    <mergeCell ref="A9:B9"/>
    <mergeCell ref="A10:B10"/>
    <mergeCell ref="A8:B8"/>
    <mergeCell ref="A11:B11"/>
  </mergeCells>
  <pageMargins left="0.39" right="0.39" top="0.39" bottom="0.39" header="0" footer="0"/>
  <pageSetup scale="9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60" zoomScaleNormal="100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1.75" customHeight="1" x14ac:dyDescent="0.2">
      <c r="A2" s="65" t="s">
        <v>90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21.75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4.45" customHeight="1" x14ac:dyDescent="0.2"/>
    <row r="5" spans="1:10" ht="29.1" customHeight="1" x14ac:dyDescent="0.2">
      <c r="A5" s="1" t="s">
        <v>91</v>
      </c>
      <c r="B5" s="66" t="s">
        <v>92</v>
      </c>
      <c r="C5" s="66"/>
      <c r="D5" s="66"/>
      <c r="E5" s="66"/>
      <c r="F5" s="66"/>
      <c r="G5" s="66"/>
      <c r="H5" s="66"/>
      <c r="I5" s="66"/>
      <c r="J5" s="66"/>
    </row>
    <row r="6" spans="1:10" ht="14.45" customHeight="1" x14ac:dyDescent="0.2"/>
    <row r="7" spans="1:10" ht="14.45" customHeight="1" x14ac:dyDescent="0.2">
      <c r="A7" s="62" t="s">
        <v>93</v>
      </c>
      <c r="B7" s="62"/>
      <c r="D7" s="2" t="s">
        <v>94</v>
      </c>
      <c r="F7" s="2" t="s">
        <v>87</v>
      </c>
      <c r="H7" s="2" t="s">
        <v>95</v>
      </c>
      <c r="J7" s="2" t="s">
        <v>96</v>
      </c>
    </row>
    <row r="8" spans="1:10" ht="21.75" customHeight="1" x14ac:dyDescent="0.2">
      <c r="A8" s="63" t="s">
        <v>97</v>
      </c>
      <c r="B8" s="63"/>
      <c r="D8" s="5" t="s">
        <v>98</v>
      </c>
      <c r="F8" s="6">
        <f>'درآمد سرمایه گذاری در سهام'!J95</f>
        <v>141716697337</v>
      </c>
      <c r="H8" s="7">
        <f>F8/$F$13</f>
        <v>0.69761907483857433</v>
      </c>
      <c r="J8" s="7">
        <f>F8/سهام!$Z$53</f>
        <v>0.10331025211612947</v>
      </c>
    </row>
    <row r="9" spans="1:10" ht="21.75" customHeight="1" x14ac:dyDescent="0.2">
      <c r="A9" s="54" t="s">
        <v>255</v>
      </c>
      <c r="B9" s="54"/>
      <c r="D9" s="8" t="s">
        <v>99</v>
      </c>
      <c r="F9" s="9">
        <f>'درآمد سرمایه گذاری درسپرده کالا'!J11</f>
        <v>57496655950</v>
      </c>
      <c r="H9" s="10">
        <f t="shared" ref="H9:H12" si="0">F9/$F$13</f>
        <v>0.2830348482844478</v>
      </c>
      <c r="J9" s="10">
        <f>F9/سهام!$Z$53</f>
        <v>4.191456711627739E-2</v>
      </c>
    </row>
    <row r="10" spans="1:10" ht="21.75" customHeight="1" x14ac:dyDescent="0.2">
      <c r="A10" s="54" t="s">
        <v>100</v>
      </c>
      <c r="B10" s="54"/>
      <c r="D10" s="8" t="s">
        <v>101</v>
      </c>
      <c r="F10" s="9">
        <f>'درآمد سرمایه گذاری در اوراق به'!J25</f>
        <v>3669098637</v>
      </c>
      <c r="H10" s="10">
        <f t="shared" si="0"/>
        <v>1.8061620435231057E-2</v>
      </c>
      <c r="J10" s="10">
        <f>F10/سهام!$Z$53</f>
        <v>2.674741313834242E-3</v>
      </c>
    </row>
    <row r="11" spans="1:10" ht="21.75" customHeight="1" x14ac:dyDescent="0.2">
      <c r="A11" s="54" t="s">
        <v>102</v>
      </c>
      <c r="B11" s="54"/>
      <c r="D11" s="8" t="s">
        <v>103</v>
      </c>
      <c r="F11" s="9">
        <f>'درآمد سپرده بانکی'!D12</f>
        <v>12048519</v>
      </c>
      <c r="H11" s="10">
        <f t="shared" si="0"/>
        <v>5.9310418856060221E-5</v>
      </c>
      <c r="J11" s="10">
        <f>F11/سهام!$Z$53</f>
        <v>8.7832666079990228E-6</v>
      </c>
    </row>
    <row r="12" spans="1:10" ht="21.75" customHeight="1" x14ac:dyDescent="0.2">
      <c r="A12" s="56" t="s">
        <v>104</v>
      </c>
      <c r="B12" s="56"/>
      <c r="D12" s="11" t="s">
        <v>105</v>
      </c>
      <c r="F12" s="12">
        <f>'سایر درآمدها'!D11</f>
        <v>248880305</v>
      </c>
      <c r="H12" s="10">
        <f t="shared" si="0"/>
        <v>1.2251460228907818E-3</v>
      </c>
      <c r="J12" s="10">
        <f>F12/سهام!$Z$53</f>
        <v>1.8143159937707796E-4</v>
      </c>
    </row>
    <row r="13" spans="1:10" ht="21.75" customHeight="1" x14ac:dyDescent="0.2">
      <c r="A13" s="58" t="s">
        <v>65</v>
      </c>
      <c r="B13" s="58"/>
      <c r="D13" s="14"/>
      <c r="F13" s="14">
        <f>SUM(F8:F12)</f>
        <v>203143380748</v>
      </c>
      <c r="H13" s="15">
        <f>SUM(H8:H12)</f>
        <v>1</v>
      </c>
      <c r="J13" s="15">
        <f>SUM(J8:J12)</f>
        <v>0.1480897754122262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fitToHeight="0" orientation="landscape" r:id="rId1"/>
  <ignoredErrors>
    <ignoredError sqref="I8:J12" emptyCellReference="1"/>
    <ignoredError sqref="H13" evalError="1"/>
    <ignoredError sqref="H9:H12" evalError="1" emptyCellReferenc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96"/>
  <sheetViews>
    <sheetView rightToLeft="1" view="pageBreakPreview" zoomScale="60" zoomScaleNormal="100" workbookViewId="0">
      <selection sqref="A1:W1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5.5703125" bestFit="1" customWidth="1"/>
    <col min="5" max="5" width="1.28515625" customWidth="1"/>
    <col min="6" max="6" width="18" bestFit="1" customWidth="1"/>
    <col min="7" max="7" width="1.28515625" customWidth="1"/>
    <col min="8" max="8" width="16.28515625" bestFit="1" customWidth="1"/>
    <col min="9" max="9" width="1.28515625" customWidth="1"/>
    <col min="10" max="10" width="17.7109375" bestFit="1" customWidth="1"/>
    <col min="11" max="11" width="1.28515625" customWidth="1"/>
    <col min="12" max="12" width="18.7109375" bestFit="1" customWidth="1"/>
    <col min="13" max="13" width="1.28515625" customWidth="1"/>
    <col min="14" max="14" width="16.85546875" bestFit="1" customWidth="1"/>
    <col min="15" max="16" width="1.28515625" customWidth="1"/>
    <col min="17" max="17" width="16.140625" bestFit="1" customWidth="1"/>
    <col min="18" max="18" width="1.28515625" customWidth="1"/>
    <col min="19" max="19" width="17.7109375" bestFit="1" customWidth="1"/>
    <col min="20" max="20" width="1.28515625" customWidth="1"/>
    <col min="21" max="21" width="17.7109375" bestFit="1" customWidth="1"/>
    <col min="22" max="22" width="1.28515625" customWidth="1"/>
    <col min="23" max="23" width="18.7109375" bestFit="1" customWidth="1"/>
    <col min="24" max="24" width="0.28515625" customWidth="1"/>
  </cols>
  <sheetData>
    <row r="1" spans="1:23" ht="29.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</row>
    <row r="2" spans="1:23" ht="21.75" customHeight="1" x14ac:dyDescent="0.2">
      <c r="A2" s="65" t="s">
        <v>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spans="1:23" ht="21.75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</row>
    <row r="4" spans="1:23" ht="14.45" customHeight="1" x14ac:dyDescent="0.2"/>
    <row r="5" spans="1:23" ht="14.45" customHeight="1" x14ac:dyDescent="0.2">
      <c r="A5" s="1" t="s">
        <v>106</v>
      </c>
      <c r="B5" s="66" t="s">
        <v>107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</row>
    <row r="6" spans="1:23" ht="14.45" customHeight="1" x14ac:dyDescent="0.2">
      <c r="D6" s="62" t="s">
        <v>108</v>
      </c>
      <c r="E6" s="62"/>
      <c r="F6" s="62"/>
      <c r="G6" s="62"/>
      <c r="H6" s="62"/>
      <c r="I6" s="62"/>
      <c r="J6" s="62"/>
      <c r="K6" s="62"/>
      <c r="L6" s="62"/>
      <c r="N6" s="62" t="s">
        <v>109</v>
      </c>
      <c r="O6" s="62"/>
      <c r="P6" s="62"/>
      <c r="Q6" s="62"/>
      <c r="R6" s="62"/>
      <c r="S6" s="62"/>
      <c r="T6" s="62"/>
      <c r="U6" s="62"/>
      <c r="V6" s="62"/>
      <c r="W6" s="62"/>
    </row>
    <row r="7" spans="1:23" ht="14.45" customHeight="1" x14ac:dyDescent="0.2">
      <c r="D7" s="3"/>
      <c r="E7" s="3"/>
      <c r="F7" s="3"/>
      <c r="G7" s="3"/>
      <c r="H7" s="3"/>
      <c r="I7" s="3"/>
      <c r="J7" s="61" t="s">
        <v>65</v>
      </c>
      <c r="K7" s="61"/>
      <c r="L7" s="61"/>
      <c r="N7" s="3"/>
      <c r="O7" s="3"/>
      <c r="P7" s="3"/>
      <c r="Q7" s="3"/>
      <c r="R7" s="3"/>
      <c r="S7" s="3"/>
      <c r="T7" s="3"/>
      <c r="U7" s="61" t="s">
        <v>65</v>
      </c>
      <c r="V7" s="61"/>
      <c r="W7" s="61"/>
    </row>
    <row r="8" spans="1:23" ht="14.45" customHeight="1" x14ac:dyDescent="0.2">
      <c r="A8" s="62" t="s">
        <v>110</v>
      </c>
      <c r="B8" s="62"/>
      <c r="D8" s="2" t="s">
        <v>111</v>
      </c>
      <c r="F8" s="2" t="s">
        <v>112</v>
      </c>
      <c r="H8" s="2" t="s">
        <v>113</v>
      </c>
      <c r="J8" s="4" t="s">
        <v>87</v>
      </c>
      <c r="K8" s="3"/>
      <c r="L8" s="4" t="s">
        <v>95</v>
      </c>
      <c r="N8" s="2" t="s">
        <v>111</v>
      </c>
      <c r="P8" s="62" t="s">
        <v>112</v>
      </c>
      <c r="Q8" s="62"/>
      <c r="S8" s="2" t="s">
        <v>113</v>
      </c>
      <c r="U8" s="4" t="s">
        <v>87</v>
      </c>
      <c r="V8" s="3"/>
      <c r="W8" s="4" t="s">
        <v>95</v>
      </c>
    </row>
    <row r="9" spans="1:23" ht="21.75" customHeight="1" x14ac:dyDescent="0.2">
      <c r="A9" s="63" t="s">
        <v>54</v>
      </c>
      <c r="B9" s="63"/>
      <c r="D9" s="6">
        <v>0</v>
      </c>
      <c r="F9" s="20">
        <v>-790174270</v>
      </c>
      <c r="H9" s="20">
        <v>478121863</v>
      </c>
      <c r="J9" s="20">
        <v>-312052407</v>
      </c>
      <c r="L9" s="49">
        <v>-0.19</v>
      </c>
      <c r="N9" s="20">
        <v>46200000</v>
      </c>
      <c r="P9" s="64">
        <v>-1261568775</v>
      </c>
      <c r="Q9" s="64"/>
      <c r="S9" s="20">
        <v>-192241676</v>
      </c>
      <c r="U9" s="20">
        <v>-1407610451</v>
      </c>
      <c r="W9" s="49">
        <v>-0.28999999999999998</v>
      </c>
    </row>
    <row r="10" spans="1:23" ht="21.75" customHeight="1" x14ac:dyDescent="0.2">
      <c r="A10" s="54" t="s">
        <v>63</v>
      </c>
      <c r="B10" s="54"/>
      <c r="D10" s="9">
        <v>0</v>
      </c>
      <c r="F10" s="9">
        <v>0</v>
      </c>
      <c r="H10" s="21">
        <v>-2548876004</v>
      </c>
      <c r="J10" s="21">
        <v>-2548876004</v>
      </c>
      <c r="L10" s="50">
        <v>-1.58</v>
      </c>
      <c r="N10" s="9">
        <v>0</v>
      </c>
      <c r="P10" s="55">
        <v>0</v>
      </c>
      <c r="Q10" s="55"/>
      <c r="S10" s="21">
        <v>-2548876004</v>
      </c>
      <c r="U10" s="21">
        <v>-2548876004</v>
      </c>
      <c r="W10" s="50">
        <v>-0.53</v>
      </c>
    </row>
    <row r="11" spans="1:23" ht="21.75" customHeight="1" x14ac:dyDescent="0.2">
      <c r="A11" s="54" t="s">
        <v>38</v>
      </c>
      <c r="B11" s="54"/>
      <c r="D11" s="9">
        <v>0</v>
      </c>
      <c r="F11" s="9">
        <v>0</v>
      </c>
      <c r="H11" s="21">
        <v>4758218921</v>
      </c>
      <c r="J11" s="21">
        <v>4758218921</v>
      </c>
      <c r="L11" s="50">
        <v>2.95</v>
      </c>
      <c r="N11" s="9">
        <v>0</v>
      </c>
      <c r="P11" s="55">
        <v>0</v>
      </c>
      <c r="Q11" s="55"/>
      <c r="S11" s="21">
        <v>4758218921</v>
      </c>
      <c r="U11" s="21">
        <v>4758218921</v>
      </c>
      <c r="W11" s="50">
        <v>0.99</v>
      </c>
    </row>
    <row r="12" spans="1:23" ht="21.75" customHeight="1" x14ac:dyDescent="0.2">
      <c r="A12" s="54" t="s">
        <v>27</v>
      </c>
      <c r="B12" s="54"/>
      <c r="D12" s="9">
        <v>0</v>
      </c>
      <c r="F12" s="21">
        <v>9138671176</v>
      </c>
      <c r="H12" s="21">
        <v>-8732720646</v>
      </c>
      <c r="J12" s="21">
        <v>405950530</v>
      </c>
      <c r="L12" s="50">
        <v>0.25</v>
      </c>
      <c r="N12" s="21">
        <v>1232500000</v>
      </c>
      <c r="P12" s="60">
        <v>-7217279159</v>
      </c>
      <c r="Q12" s="60"/>
      <c r="S12" s="21">
        <v>-11690903846</v>
      </c>
      <c r="U12" s="21">
        <v>-17675683005</v>
      </c>
      <c r="W12" s="50">
        <v>-3.69</v>
      </c>
    </row>
    <row r="13" spans="1:23" ht="21.75" customHeight="1" x14ac:dyDescent="0.2">
      <c r="A13" s="54" t="s">
        <v>20</v>
      </c>
      <c r="B13" s="54"/>
      <c r="D13" s="9">
        <v>0</v>
      </c>
      <c r="F13" s="21">
        <v>-4986565332</v>
      </c>
      <c r="H13" s="21">
        <v>3113699123</v>
      </c>
      <c r="J13" s="21">
        <v>-1872866209</v>
      </c>
      <c r="L13" s="50">
        <v>-1.1599999999999999</v>
      </c>
      <c r="N13" s="21">
        <v>475200000</v>
      </c>
      <c r="P13" s="60">
        <v>5454430006</v>
      </c>
      <c r="Q13" s="60"/>
      <c r="S13" s="21">
        <v>2725903902</v>
      </c>
      <c r="U13" s="21">
        <v>8655533908</v>
      </c>
      <c r="W13" s="50">
        <v>1.8</v>
      </c>
    </row>
    <row r="14" spans="1:23" ht="21.75" customHeight="1" x14ac:dyDescent="0.2">
      <c r="A14" s="54" t="s">
        <v>48</v>
      </c>
      <c r="B14" s="54"/>
      <c r="D14" s="9">
        <v>0</v>
      </c>
      <c r="F14" s="9">
        <v>0</v>
      </c>
      <c r="H14" s="21">
        <v>469863830</v>
      </c>
      <c r="J14" s="21">
        <v>469863830</v>
      </c>
      <c r="L14" s="50">
        <v>0.28999999999999998</v>
      </c>
      <c r="N14" s="21">
        <v>155000000</v>
      </c>
      <c r="P14" s="55">
        <v>0</v>
      </c>
      <c r="Q14" s="55"/>
      <c r="S14" s="21">
        <v>1263379174</v>
      </c>
      <c r="U14" s="21">
        <v>1418379174</v>
      </c>
      <c r="W14" s="50">
        <v>0.3</v>
      </c>
    </row>
    <row r="15" spans="1:23" ht="21.75" customHeight="1" x14ac:dyDescent="0.2">
      <c r="A15" s="54" t="s">
        <v>56</v>
      </c>
      <c r="B15" s="54"/>
      <c r="D15" s="9">
        <v>0</v>
      </c>
      <c r="F15" s="9">
        <v>0</v>
      </c>
      <c r="H15" s="21">
        <v>2784580637</v>
      </c>
      <c r="J15" s="21">
        <v>2784580637</v>
      </c>
      <c r="L15" s="50">
        <v>1.73</v>
      </c>
      <c r="N15" s="21">
        <v>2870000000</v>
      </c>
      <c r="P15" s="55">
        <v>0</v>
      </c>
      <c r="Q15" s="55"/>
      <c r="S15" s="21">
        <v>6202987888</v>
      </c>
      <c r="U15" s="21">
        <v>9072987888</v>
      </c>
      <c r="W15" s="50">
        <v>1.89</v>
      </c>
    </row>
    <row r="16" spans="1:23" ht="21.75" customHeight="1" x14ac:dyDescent="0.2">
      <c r="A16" s="54" t="s">
        <v>32</v>
      </c>
      <c r="B16" s="54"/>
      <c r="D16" s="9">
        <v>0</v>
      </c>
      <c r="F16" s="9">
        <v>0</v>
      </c>
      <c r="H16" s="21">
        <v>75425466</v>
      </c>
      <c r="J16" s="21">
        <v>75425466</v>
      </c>
      <c r="L16" s="50">
        <v>0.05</v>
      </c>
      <c r="N16" s="9">
        <v>0</v>
      </c>
      <c r="P16" s="55">
        <v>0</v>
      </c>
      <c r="Q16" s="55"/>
      <c r="S16" s="21">
        <v>75425466</v>
      </c>
      <c r="U16" s="21">
        <v>75425466</v>
      </c>
      <c r="W16" s="50">
        <v>0.02</v>
      </c>
    </row>
    <row r="17" spans="1:23" ht="21.75" customHeight="1" x14ac:dyDescent="0.2">
      <c r="A17" s="54" t="s">
        <v>21</v>
      </c>
      <c r="B17" s="54"/>
      <c r="D17" s="9">
        <v>0</v>
      </c>
      <c r="F17" s="9">
        <v>0</v>
      </c>
      <c r="H17" s="21">
        <v>-967063210</v>
      </c>
      <c r="J17" s="21">
        <v>-967063210</v>
      </c>
      <c r="L17" s="50">
        <v>-0.6</v>
      </c>
      <c r="N17" s="9">
        <v>0</v>
      </c>
      <c r="P17" s="55">
        <v>0</v>
      </c>
      <c r="Q17" s="55"/>
      <c r="S17" s="21">
        <v>-956862357</v>
      </c>
      <c r="U17" s="21">
        <v>-956862357</v>
      </c>
      <c r="W17" s="50">
        <v>-0.2</v>
      </c>
    </row>
    <row r="18" spans="1:23" ht="21.75" customHeight="1" x14ac:dyDescent="0.2">
      <c r="A18" s="54" t="s">
        <v>53</v>
      </c>
      <c r="B18" s="54"/>
      <c r="D18" s="21">
        <v>4285425101</v>
      </c>
      <c r="F18" s="21">
        <v>-1245794985</v>
      </c>
      <c r="H18" s="9">
        <v>0</v>
      </c>
      <c r="J18" s="21">
        <v>3039630116</v>
      </c>
      <c r="L18" s="50">
        <v>1.88</v>
      </c>
      <c r="N18" s="21">
        <v>4285425101</v>
      </c>
      <c r="P18" s="60">
        <v>5995199153</v>
      </c>
      <c r="Q18" s="60"/>
      <c r="S18" s="21">
        <v>1411722347</v>
      </c>
      <c r="U18" s="21">
        <v>11692346601</v>
      </c>
      <c r="W18" s="50">
        <v>2.44</v>
      </c>
    </row>
    <row r="19" spans="1:23" ht="21.75" customHeight="1" x14ac:dyDescent="0.2">
      <c r="A19" s="54" t="s">
        <v>36</v>
      </c>
      <c r="B19" s="54"/>
      <c r="D19" s="9">
        <v>0</v>
      </c>
      <c r="F19" s="21">
        <v>6286030449</v>
      </c>
      <c r="H19" s="9">
        <v>0</v>
      </c>
      <c r="J19" s="21">
        <v>6286030449</v>
      </c>
      <c r="L19" s="50">
        <v>3.89</v>
      </c>
      <c r="N19" s="21">
        <v>5700000000</v>
      </c>
      <c r="P19" s="60">
        <v>17275979309</v>
      </c>
      <c r="Q19" s="60"/>
      <c r="S19" s="21">
        <v>4838338178</v>
      </c>
      <c r="U19" s="21">
        <v>27814317487</v>
      </c>
      <c r="W19" s="50">
        <v>5.8</v>
      </c>
    </row>
    <row r="20" spans="1:23" ht="21.75" customHeight="1" x14ac:dyDescent="0.2">
      <c r="A20" s="54" t="s">
        <v>114</v>
      </c>
      <c r="B20" s="54"/>
      <c r="D20" s="9">
        <v>0</v>
      </c>
      <c r="F20" s="9">
        <v>0</v>
      </c>
      <c r="H20" s="9">
        <v>0</v>
      </c>
      <c r="J20" s="9">
        <v>0</v>
      </c>
      <c r="L20" s="9">
        <v>0</v>
      </c>
      <c r="N20" s="9">
        <v>0</v>
      </c>
      <c r="P20" s="55">
        <v>0</v>
      </c>
      <c r="Q20" s="55"/>
      <c r="S20" s="21">
        <v>-394619707</v>
      </c>
      <c r="U20" s="21">
        <v>-394619707</v>
      </c>
      <c r="W20" s="50">
        <v>-0.08</v>
      </c>
    </row>
    <row r="21" spans="1:23" ht="21.75" customHeight="1" x14ac:dyDescent="0.2">
      <c r="A21" s="54" t="s">
        <v>115</v>
      </c>
      <c r="B21" s="54"/>
      <c r="D21" s="9">
        <v>0</v>
      </c>
      <c r="F21" s="9">
        <v>0</v>
      </c>
      <c r="H21" s="9">
        <v>0</v>
      </c>
      <c r="J21" s="9">
        <v>0</v>
      </c>
      <c r="L21" s="9">
        <v>0</v>
      </c>
      <c r="N21" s="9">
        <v>0</v>
      </c>
      <c r="P21" s="55">
        <v>0</v>
      </c>
      <c r="Q21" s="55"/>
      <c r="S21" s="21">
        <v>-15071776</v>
      </c>
      <c r="U21" s="21">
        <v>-15071776</v>
      </c>
      <c r="W21" s="9">
        <v>0</v>
      </c>
    </row>
    <row r="22" spans="1:23" ht="21.75" customHeight="1" x14ac:dyDescent="0.2">
      <c r="A22" s="54" t="s">
        <v>116</v>
      </c>
      <c r="B22" s="54"/>
      <c r="D22" s="9">
        <v>0</v>
      </c>
      <c r="F22" s="9">
        <v>0</v>
      </c>
      <c r="H22" s="9">
        <v>0</v>
      </c>
      <c r="J22" s="9">
        <v>0</v>
      </c>
      <c r="L22" s="9">
        <v>0</v>
      </c>
      <c r="N22" s="9">
        <v>0</v>
      </c>
      <c r="P22" s="55">
        <v>0</v>
      </c>
      <c r="Q22" s="55"/>
      <c r="S22" s="21">
        <v>-576207320</v>
      </c>
      <c r="U22" s="21">
        <v>-576207320</v>
      </c>
      <c r="W22" s="50">
        <v>-0.12</v>
      </c>
    </row>
    <row r="23" spans="1:23" ht="21.75" customHeight="1" x14ac:dyDescent="0.2">
      <c r="A23" s="54" t="s">
        <v>19</v>
      </c>
      <c r="B23" s="54"/>
      <c r="D23" s="9">
        <v>0</v>
      </c>
      <c r="F23" s="21">
        <v>-140873865</v>
      </c>
      <c r="H23" s="9">
        <v>0</v>
      </c>
      <c r="J23" s="21">
        <v>-140873865</v>
      </c>
      <c r="L23" s="50">
        <v>-0.09</v>
      </c>
      <c r="N23" s="21">
        <v>540000000</v>
      </c>
      <c r="P23" s="60">
        <v>171615075</v>
      </c>
      <c r="Q23" s="60"/>
      <c r="S23" s="21">
        <v>-77898962</v>
      </c>
      <c r="U23" s="21">
        <v>633716113</v>
      </c>
      <c r="W23" s="50">
        <v>0.13</v>
      </c>
    </row>
    <row r="24" spans="1:23" ht="21.75" customHeight="1" x14ac:dyDescent="0.2">
      <c r="A24" s="54" t="s">
        <v>117</v>
      </c>
      <c r="B24" s="54"/>
      <c r="D24" s="9">
        <v>0</v>
      </c>
      <c r="F24" s="9">
        <v>0</v>
      </c>
      <c r="H24" s="9">
        <v>0</v>
      </c>
      <c r="J24" s="9">
        <v>0</v>
      </c>
      <c r="L24" s="9">
        <v>0</v>
      </c>
      <c r="N24" s="21">
        <v>800000000</v>
      </c>
      <c r="P24" s="55">
        <v>0</v>
      </c>
      <c r="Q24" s="55"/>
      <c r="S24" s="21">
        <v>5694301200</v>
      </c>
      <c r="T24" s="23"/>
      <c r="U24" s="21">
        <v>6494301200</v>
      </c>
      <c r="W24" s="50">
        <v>1.35</v>
      </c>
    </row>
    <row r="25" spans="1:23" ht="21.75" customHeight="1" x14ac:dyDescent="0.2">
      <c r="A25" s="54" t="s">
        <v>118</v>
      </c>
      <c r="B25" s="54"/>
      <c r="D25" s="9">
        <v>0</v>
      </c>
      <c r="F25" s="9">
        <v>0</v>
      </c>
      <c r="H25" s="9">
        <v>0</v>
      </c>
      <c r="J25" s="9">
        <v>0</v>
      </c>
      <c r="L25" s="9">
        <v>0</v>
      </c>
      <c r="N25" s="9">
        <v>0</v>
      </c>
      <c r="P25" s="55">
        <v>0</v>
      </c>
      <c r="Q25" s="55"/>
      <c r="S25" s="21">
        <v>13876816</v>
      </c>
      <c r="U25" s="21">
        <v>13876816</v>
      </c>
      <c r="W25" s="9">
        <v>0</v>
      </c>
    </row>
    <row r="26" spans="1:23" ht="21.75" customHeight="1" x14ac:dyDescent="0.2">
      <c r="A26" s="54" t="s">
        <v>119</v>
      </c>
      <c r="B26" s="54"/>
      <c r="D26" s="9">
        <v>0</v>
      </c>
      <c r="F26" s="9">
        <v>0</v>
      </c>
      <c r="H26" s="9">
        <v>0</v>
      </c>
      <c r="J26" s="9">
        <v>0</v>
      </c>
      <c r="L26" s="9">
        <v>0</v>
      </c>
      <c r="N26" s="9">
        <v>0</v>
      </c>
      <c r="P26" s="55">
        <v>0</v>
      </c>
      <c r="Q26" s="55"/>
      <c r="S26" s="21">
        <v>-159047974</v>
      </c>
      <c r="U26" s="21">
        <v>-159047974</v>
      </c>
      <c r="W26" s="50">
        <v>-0.03</v>
      </c>
    </row>
    <row r="27" spans="1:23" ht="21.75" customHeight="1" x14ac:dyDescent="0.2">
      <c r="A27" s="54" t="s">
        <v>120</v>
      </c>
      <c r="B27" s="54"/>
      <c r="D27" s="9">
        <v>0</v>
      </c>
      <c r="F27" s="9">
        <v>0</v>
      </c>
      <c r="H27" s="9">
        <v>0</v>
      </c>
      <c r="J27" s="9">
        <v>0</v>
      </c>
      <c r="L27" s="9">
        <v>0</v>
      </c>
      <c r="N27" s="21">
        <v>836000000</v>
      </c>
      <c r="P27" s="55">
        <v>0</v>
      </c>
      <c r="Q27" s="55"/>
      <c r="S27" s="21">
        <v>748797996</v>
      </c>
      <c r="U27" s="21">
        <v>1584797996</v>
      </c>
      <c r="W27" s="50">
        <v>0.33</v>
      </c>
    </row>
    <row r="28" spans="1:23" ht="21.75" customHeight="1" x14ac:dyDescent="0.2">
      <c r="A28" s="54" t="s">
        <v>55</v>
      </c>
      <c r="B28" s="54"/>
      <c r="D28" s="9">
        <v>0</v>
      </c>
      <c r="F28" s="21">
        <v>-239132360</v>
      </c>
      <c r="H28" s="9">
        <v>0</v>
      </c>
      <c r="J28" s="21">
        <v>-239132360</v>
      </c>
      <c r="L28" s="50">
        <v>-0.15</v>
      </c>
      <c r="N28" s="9">
        <v>0</v>
      </c>
      <c r="P28" s="60">
        <v>-1765869</v>
      </c>
      <c r="Q28" s="60"/>
      <c r="S28" s="21">
        <v>4076969</v>
      </c>
      <c r="U28" s="21">
        <v>2311100</v>
      </c>
      <c r="W28" s="9">
        <v>0</v>
      </c>
    </row>
    <row r="29" spans="1:23" ht="21.75" customHeight="1" x14ac:dyDescent="0.2">
      <c r="A29" s="54" t="s">
        <v>44</v>
      </c>
      <c r="B29" s="54"/>
      <c r="D29" s="9">
        <v>0</v>
      </c>
      <c r="F29" s="21">
        <v>-5294752720</v>
      </c>
      <c r="H29" s="9">
        <v>0</v>
      </c>
      <c r="J29" s="21">
        <v>-5294752720</v>
      </c>
      <c r="L29" s="50">
        <v>-3.28</v>
      </c>
      <c r="N29" s="9">
        <v>0</v>
      </c>
      <c r="P29" s="60">
        <v>2985098743</v>
      </c>
      <c r="Q29" s="60"/>
      <c r="S29" s="21">
        <v>24412907</v>
      </c>
      <c r="U29" s="21">
        <v>3009511650</v>
      </c>
      <c r="W29" s="50">
        <v>0.63</v>
      </c>
    </row>
    <row r="30" spans="1:23" ht="21.75" customHeight="1" x14ac:dyDescent="0.2">
      <c r="A30" s="54" t="s">
        <v>121</v>
      </c>
      <c r="B30" s="54"/>
      <c r="D30" s="9">
        <v>0</v>
      </c>
      <c r="F30" s="9">
        <v>0</v>
      </c>
      <c r="H30" s="9">
        <v>0</v>
      </c>
      <c r="J30" s="9">
        <v>0</v>
      </c>
      <c r="L30" s="9">
        <v>0</v>
      </c>
      <c r="N30" s="9">
        <v>0</v>
      </c>
      <c r="P30" s="55">
        <v>0</v>
      </c>
      <c r="Q30" s="55"/>
      <c r="S30" s="21">
        <v>-80314059</v>
      </c>
      <c r="U30" s="21">
        <v>-80314059</v>
      </c>
      <c r="W30" s="50">
        <v>-0.02</v>
      </c>
    </row>
    <row r="31" spans="1:23" ht="21.75" customHeight="1" x14ac:dyDescent="0.2">
      <c r="A31" s="54" t="s">
        <v>52</v>
      </c>
      <c r="B31" s="54"/>
      <c r="D31" s="9">
        <v>0</v>
      </c>
      <c r="F31" s="21">
        <v>8166768431</v>
      </c>
      <c r="H31" s="9">
        <v>0</v>
      </c>
      <c r="J31" s="21">
        <v>8166768431</v>
      </c>
      <c r="L31" s="50">
        <v>5.0599999999999996</v>
      </c>
      <c r="N31" s="21">
        <v>3360000000</v>
      </c>
      <c r="P31" s="60">
        <v>16763634532</v>
      </c>
      <c r="Q31" s="60"/>
      <c r="S31" s="21">
        <v>-9370906165</v>
      </c>
      <c r="U31" s="21">
        <v>10752728367</v>
      </c>
      <c r="W31" s="50">
        <v>2.2400000000000002</v>
      </c>
    </row>
    <row r="32" spans="1:23" ht="21.75" customHeight="1" x14ac:dyDescent="0.2">
      <c r="A32" s="54" t="s">
        <v>122</v>
      </c>
      <c r="B32" s="54"/>
      <c r="D32" s="9">
        <v>0</v>
      </c>
      <c r="F32" s="9">
        <v>0</v>
      </c>
      <c r="H32" s="9">
        <v>0</v>
      </c>
      <c r="J32" s="9">
        <v>0</v>
      </c>
      <c r="L32" s="9">
        <v>0</v>
      </c>
      <c r="N32" s="9">
        <v>0</v>
      </c>
      <c r="P32" s="55">
        <v>0</v>
      </c>
      <c r="Q32" s="55"/>
      <c r="S32" s="21">
        <v>-679423871</v>
      </c>
      <c r="U32" s="21">
        <v>-679423871</v>
      </c>
      <c r="W32" s="50">
        <v>-0.14000000000000001</v>
      </c>
    </row>
    <row r="33" spans="1:23" ht="21.75" customHeight="1" x14ac:dyDescent="0.2">
      <c r="A33" s="54" t="s">
        <v>123</v>
      </c>
      <c r="B33" s="54"/>
      <c r="D33" s="9">
        <v>0</v>
      </c>
      <c r="F33" s="9">
        <v>0</v>
      </c>
      <c r="H33" s="9">
        <v>0</v>
      </c>
      <c r="J33" s="9">
        <v>0</v>
      </c>
      <c r="L33" s="9">
        <v>0</v>
      </c>
      <c r="N33" s="9">
        <v>0</v>
      </c>
      <c r="P33" s="55">
        <v>0</v>
      </c>
      <c r="Q33" s="55"/>
      <c r="S33" s="21">
        <v>-106982448</v>
      </c>
      <c r="U33" s="21">
        <v>-106982448</v>
      </c>
      <c r="W33" s="50">
        <v>-0.02</v>
      </c>
    </row>
    <row r="34" spans="1:23" ht="21.75" customHeight="1" x14ac:dyDescent="0.2">
      <c r="A34" s="54" t="s">
        <v>124</v>
      </c>
      <c r="B34" s="54"/>
      <c r="D34" s="9">
        <v>0</v>
      </c>
      <c r="F34" s="9">
        <v>0</v>
      </c>
      <c r="H34" s="9">
        <v>0</v>
      </c>
      <c r="J34" s="9">
        <v>0</v>
      </c>
      <c r="L34" s="9">
        <v>0</v>
      </c>
      <c r="N34" s="21">
        <v>1067000000</v>
      </c>
      <c r="P34" s="55">
        <v>0</v>
      </c>
      <c r="Q34" s="55"/>
      <c r="S34" s="21">
        <v>-10477604382</v>
      </c>
      <c r="U34" s="21">
        <v>-9410604382</v>
      </c>
      <c r="W34" s="50">
        <v>-1.96</v>
      </c>
    </row>
    <row r="35" spans="1:23" ht="21.75" customHeight="1" x14ac:dyDescent="0.2">
      <c r="A35" s="54" t="s">
        <v>59</v>
      </c>
      <c r="B35" s="54"/>
      <c r="D35" s="9">
        <v>0</v>
      </c>
      <c r="F35" s="21">
        <v>-133956450</v>
      </c>
      <c r="H35" s="9">
        <v>0</v>
      </c>
      <c r="J35" s="21">
        <v>-133956450</v>
      </c>
      <c r="L35" s="50">
        <v>-0.08</v>
      </c>
      <c r="N35" s="21">
        <v>4000000000</v>
      </c>
      <c r="P35" s="60">
        <v>5819725128</v>
      </c>
      <c r="Q35" s="60"/>
      <c r="S35" s="21">
        <v>-43803648</v>
      </c>
      <c r="U35" s="21">
        <v>9775921480</v>
      </c>
      <c r="W35" s="50">
        <v>2.04</v>
      </c>
    </row>
    <row r="36" spans="1:23" ht="21.75" customHeight="1" x14ac:dyDescent="0.2">
      <c r="A36" s="54" t="s">
        <v>125</v>
      </c>
      <c r="B36" s="54"/>
      <c r="D36" s="9">
        <v>0</v>
      </c>
      <c r="F36" s="9">
        <v>0</v>
      </c>
      <c r="H36" s="9">
        <v>0</v>
      </c>
      <c r="J36" s="9">
        <v>0</v>
      </c>
      <c r="L36" s="9">
        <v>0</v>
      </c>
      <c r="N36" s="9">
        <v>0</v>
      </c>
      <c r="P36" s="55">
        <v>0</v>
      </c>
      <c r="Q36" s="55"/>
      <c r="S36" s="21">
        <v>1432048186</v>
      </c>
      <c r="U36" s="21">
        <v>1432048186</v>
      </c>
      <c r="W36" s="50">
        <v>0.3</v>
      </c>
    </row>
    <row r="37" spans="1:23" ht="21.75" customHeight="1" x14ac:dyDescent="0.2">
      <c r="A37" s="54" t="s">
        <v>126</v>
      </c>
      <c r="B37" s="54"/>
      <c r="D37" s="9">
        <v>0</v>
      </c>
      <c r="F37" s="9">
        <v>0</v>
      </c>
      <c r="H37" s="9">
        <v>0</v>
      </c>
      <c r="J37" s="9">
        <v>0</v>
      </c>
      <c r="L37" s="9">
        <v>0</v>
      </c>
      <c r="N37" s="9">
        <v>0</v>
      </c>
      <c r="P37" s="55">
        <v>0</v>
      </c>
      <c r="Q37" s="55"/>
      <c r="S37" s="21">
        <v>-8025419</v>
      </c>
      <c r="U37" s="21">
        <v>-8025419</v>
      </c>
      <c r="W37" s="50">
        <v>0</v>
      </c>
    </row>
    <row r="38" spans="1:23" ht="21.75" customHeight="1" x14ac:dyDescent="0.2">
      <c r="A38" s="54" t="s">
        <v>29</v>
      </c>
      <c r="B38" s="54"/>
      <c r="D38" s="9">
        <v>0</v>
      </c>
      <c r="F38" s="21">
        <v>81862274</v>
      </c>
      <c r="H38" s="9">
        <v>0</v>
      </c>
      <c r="J38" s="21">
        <v>81862274</v>
      </c>
      <c r="L38" s="50">
        <v>0.05</v>
      </c>
      <c r="N38" s="9">
        <v>0</v>
      </c>
      <c r="P38" s="60">
        <v>2544761592</v>
      </c>
      <c r="Q38" s="60"/>
      <c r="S38" s="21">
        <v>8299369919</v>
      </c>
      <c r="U38" s="21">
        <v>10844131511</v>
      </c>
      <c r="W38" s="50">
        <v>2.2599999999999998</v>
      </c>
    </row>
    <row r="39" spans="1:23" ht="21.75" customHeight="1" x14ac:dyDescent="0.2">
      <c r="A39" s="54" t="s">
        <v>30</v>
      </c>
      <c r="B39" s="54"/>
      <c r="D39" s="9">
        <v>0</v>
      </c>
      <c r="F39" s="21">
        <v>-77397060</v>
      </c>
      <c r="H39" s="9">
        <v>0</v>
      </c>
      <c r="J39" s="21">
        <v>-77397060</v>
      </c>
      <c r="L39" s="50">
        <v>-0.05</v>
      </c>
      <c r="N39" s="21">
        <v>325000000</v>
      </c>
      <c r="P39" s="60">
        <v>1562627082</v>
      </c>
      <c r="Q39" s="60"/>
      <c r="S39" s="21">
        <v>-31384308</v>
      </c>
      <c r="U39" s="21">
        <v>1856242774</v>
      </c>
      <c r="W39" s="50">
        <v>0.39</v>
      </c>
    </row>
    <row r="40" spans="1:23" ht="21.75" customHeight="1" x14ac:dyDescent="0.2">
      <c r="A40" s="54" t="s">
        <v>51</v>
      </c>
      <c r="B40" s="54"/>
      <c r="D40" s="9">
        <v>0</v>
      </c>
      <c r="F40" s="21">
        <v>-16868590</v>
      </c>
      <c r="H40" s="9">
        <v>0</v>
      </c>
      <c r="J40" s="21">
        <v>-16868590</v>
      </c>
      <c r="L40" s="50">
        <v>-0.01</v>
      </c>
      <c r="N40" s="21">
        <v>2700000000</v>
      </c>
      <c r="P40" s="60">
        <v>346698587</v>
      </c>
      <c r="Q40" s="60"/>
      <c r="S40" s="21">
        <v>-2046168622</v>
      </c>
      <c r="U40" s="21">
        <v>1000529965</v>
      </c>
      <c r="W40" s="50">
        <v>0.21</v>
      </c>
    </row>
    <row r="41" spans="1:23" ht="21.75" customHeight="1" x14ac:dyDescent="0.2">
      <c r="A41" s="54" t="s">
        <v>127</v>
      </c>
      <c r="B41" s="54"/>
      <c r="D41" s="9">
        <v>0</v>
      </c>
      <c r="F41" s="9">
        <v>0</v>
      </c>
      <c r="H41" s="9">
        <v>0</v>
      </c>
      <c r="J41" s="9">
        <v>0</v>
      </c>
      <c r="L41" s="9">
        <v>0</v>
      </c>
      <c r="N41" s="21">
        <v>148000000</v>
      </c>
      <c r="P41" s="55">
        <v>0</v>
      </c>
      <c r="Q41" s="55"/>
      <c r="S41" s="21">
        <v>-10505625734</v>
      </c>
      <c r="U41" s="21">
        <v>-10357625734</v>
      </c>
      <c r="W41" s="50">
        <v>-2.16</v>
      </c>
    </row>
    <row r="42" spans="1:23" ht="21.75" customHeight="1" x14ac:dyDescent="0.2">
      <c r="A42" s="54" t="s">
        <v>128</v>
      </c>
      <c r="B42" s="54"/>
      <c r="D42" s="9">
        <v>0</v>
      </c>
      <c r="F42" s="9">
        <v>0</v>
      </c>
      <c r="H42" s="9">
        <v>0</v>
      </c>
      <c r="J42" s="9">
        <v>0</v>
      </c>
      <c r="L42" s="9">
        <v>0</v>
      </c>
      <c r="N42" s="9">
        <v>0</v>
      </c>
      <c r="P42" s="55">
        <v>0</v>
      </c>
      <c r="Q42" s="55"/>
      <c r="S42" s="21">
        <v>1015919116</v>
      </c>
      <c r="U42" s="21">
        <v>1015919116</v>
      </c>
      <c r="W42" s="50">
        <v>0.21</v>
      </c>
    </row>
    <row r="43" spans="1:23" ht="21.75" customHeight="1" x14ac:dyDescent="0.2">
      <c r="A43" s="54" t="s">
        <v>129</v>
      </c>
      <c r="B43" s="54"/>
      <c r="D43" s="9">
        <v>0</v>
      </c>
      <c r="F43" s="9">
        <v>0</v>
      </c>
      <c r="H43" s="9">
        <v>0</v>
      </c>
      <c r="J43" s="9">
        <v>0</v>
      </c>
      <c r="L43" s="9">
        <v>0</v>
      </c>
      <c r="N43" s="21">
        <v>120000000</v>
      </c>
      <c r="P43" s="55">
        <v>0</v>
      </c>
      <c r="Q43" s="55"/>
      <c r="S43" s="21">
        <v>2358139190</v>
      </c>
      <c r="U43" s="21">
        <v>2478139190</v>
      </c>
      <c r="W43" s="50">
        <v>0.52</v>
      </c>
    </row>
    <row r="44" spans="1:23" ht="21.75" customHeight="1" x14ac:dyDescent="0.2">
      <c r="A44" s="54" t="s">
        <v>130</v>
      </c>
      <c r="B44" s="54"/>
      <c r="D44" s="9">
        <v>0</v>
      </c>
      <c r="F44" s="9">
        <v>0</v>
      </c>
      <c r="H44" s="9">
        <v>0</v>
      </c>
      <c r="J44" s="9">
        <v>0</v>
      </c>
      <c r="L44" s="9">
        <v>0</v>
      </c>
      <c r="N44" s="9">
        <v>0</v>
      </c>
      <c r="P44" s="55">
        <v>0</v>
      </c>
      <c r="Q44" s="55"/>
      <c r="S44" s="21">
        <v>48432697</v>
      </c>
      <c r="U44" s="21">
        <v>48432697</v>
      </c>
      <c r="W44" s="50">
        <v>0.01</v>
      </c>
    </row>
    <row r="45" spans="1:23" ht="21.75" customHeight="1" x14ac:dyDescent="0.2">
      <c r="A45" s="54" t="s">
        <v>33</v>
      </c>
      <c r="B45" s="54"/>
      <c r="D45" s="9">
        <v>0</v>
      </c>
      <c r="F45" s="21">
        <v>16786050961</v>
      </c>
      <c r="H45" s="9">
        <v>0</v>
      </c>
      <c r="J45" s="21">
        <v>16786050961</v>
      </c>
      <c r="L45" s="50">
        <v>10.4</v>
      </c>
      <c r="N45" s="21">
        <v>3400000000</v>
      </c>
      <c r="P45" s="60">
        <v>22240465624</v>
      </c>
      <c r="Q45" s="60"/>
      <c r="S45" s="21">
        <v>2426128197</v>
      </c>
      <c r="U45" s="21">
        <v>28066593821</v>
      </c>
      <c r="W45" s="50">
        <v>5.85</v>
      </c>
    </row>
    <row r="46" spans="1:23" ht="21.75" customHeight="1" x14ac:dyDescent="0.2">
      <c r="A46" s="54" t="s">
        <v>131</v>
      </c>
      <c r="B46" s="54"/>
      <c r="D46" s="9">
        <v>0</v>
      </c>
      <c r="F46" s="9">
        <v>0</v>
      </c>
      <c r="H46" s="9">
        <v>0</v>
      </c>
      <c r="J46" s="9">
        <v>0</v>
      </c>
      <c r="L46" s="9">
        <v>0</v>
      </c>
      <c r="N46" s="9">
        <v>0</v>
      </c>
      <c r="P46" s="55">
        <v>0</v>
      </c>
      <c r="Q46" s="55"/>
      <c r="S46" s="21">
        <v>4023699361</v>
      </c>
      <c r="U46" s="21">
        <v>4023699361</v>
      </c>
      <c r="W46" s="50">
        <v>0.84</v>
      </c>
    </row>
    <row r="47" spans="1:23" ht="21.75" customHeight="1" x14ac:dyDescent="0.2">
      <c r="A47" s="54" t="s">
        <v>34</v>
      </c>
      <c r="B47" s="54"/>
      <c r="D47" s="9">
        <v>0</v>
      </c>
      <c r="F47" s="21">
        <v>-340472643</v>
      </c>
      <c r="H47" s="9">
        <v>0</v>
      </c>
      <c r="J47" s="21">
        <v>-340472643</v>
      </c>
      <c r="L47" s="50">
        <v>-0.21</v>
      </c>
      <c r="N47" s="9">
        <v>0</v>
      </c>
      <c r="P47" s="60">
        <v>247432289</v>
      </c>
      <c r="Q47" s="60"/>
      <c r="S47" s="21">
        <v>966898489</v>
      </c>
      <c r="U47" s="21">
        <v>1214330778</v>
      </c>
      <c r="W47" s="50">
        <v>0.25</v>
      </c>
    </row>
    <row r="48" spans="1:23" ht="21.75" customHeight="1" x14ac:dyDescent="0.2">
      <c r="A48" s="54" t="s">
        <v>42</v>
      </c>
      <c r="B48" s="54"/>
      <c r="D48" s="9">
        <v>0</v>
      </c>
      <c r="F48" s="21">
        <v>-1244306580</v>
      </c>
      <c r="H48" s="9">
        <v>0</v>
      </c>
      <c r="J48" s="21">
        <v>-1244306580</v>
      </c>
      <c r="L48" s="50">
        <v>-0.77</v>
      </c>
      <c r="N48" s="21">
        <v>3745500000</v>
      </c>
      <c r="P48" s="60">
        <v>-2722983358</v>
      </c>
      <c r="Q48" s="60"/>
      <c r="S48" s="21">
        <v>4144147139</v>
      </c>
      <c r="U48" s="21">
        <v>5166663781</v>
      </c>
      <c r="W48" s="50">
        <v>1.08</v>
      </c>
    </row>
    <row r="49" spans="1:24" ht="21.75" customHeight="1" x14ac:dyDescent="0.2">
      <c r="A49" s="54" t="s">
        <v>132</v>
      </c>
      <c r="B49" s="54"/>
      <c r="D49" s="9">
        <v>0</v>
      </c>
      <c r="F49" s="9">
        <v>0</v>
      </c>
      <c r="H49" s="9">
        <v>0</v>
      </c>
      <c r="J49" s="9">
        <v>0</v>
      </c>
      <c r="L49" s="9">
        <v>0</v>
      </c>
      <c r="N49" s="9">
        <v>0</v>
      </c>
      <c r="P49" s="55">
        <v>0</v>
      </c>
      <c r="Q49" s="55"/>
      <c r="S49" s="21">
        <v>-104892398</v>
      </c>
      <c r="U49" s="21">
        <v>-104892398</v>
      </c>
      <c r="W49" s="50">
        <v>-0.02</v>
      </c>
    </row>
    <row r="50" spans="1:24" ht="21.75" customHeight="1" x14ac:dyDescent="0.2">
      <c r="A50" s="54" t="s">
        <v>133</v>
      </c>
      <c r="B50" s="54"/>
      <c r="D50" s="9">
        <v>0</v>
      </c>
      <c r="F50" s="9">
        <v>0</v>
      </c>
      <c r="H50" s="9">
        <v>0</v>
      </c>
      <c r="J50" s="9">
        <v>0</v>
      </c>
      <c r="L50" s="9">
        <v>0</v>
      </c>
      <c r="N50" s="9">
        <v>0</v>
      </c>
      <c r="P50" s="55">
        <v>0</v>
      </c>
      <c r="Q50" s="55"/>
      <c r="S50" s="21">
        <v>357527875</v>
      </c>
      <c r="U50" s="21">
        <v>357527875</v>
      </c>
      <c r="W50" s="50">
        <v>7.0000000000000007E-2</v>
      </c>
    </row>
    <row r="51" spans="1:24" ht="21.75" customHeight="1" x14ac:dyDescent="0.2">
      <c r="A51" s="54" t="s">
        <v>39</v>
      </c>
      <c r="B51" s="54"/>
      <c r="D51" s="9">
        <v>0</v>
      </c>
      <c r="F51" s="21">
        <v>1684249486</v>
      </c>
      <c r="H51" s="9">
        <v>0</v>
      </c>
      <c r="J51" s="21">
        <v>1684249486</v>
      </c>
      <c r="L51" s="50">
        <v>1.04</v>
      </c>
      <c r="N51" s="21">
        <v>5500000000</v>
      </c>
      <c r="P51" s="60">
        <v>4297160358</v>
      </c>
      <c r="Q51" s="60"/>
      <c r="S51" s="21">
        <v>406799189</v>
      </c>
      <c r="U51" s="21">
        <v>10203959547</v>
      </c>
      <c r="W51" s="50">
        <v>2.13</v>
      </c>
    </row>
    <row r="52" spans="1:24" ht="21.75" customHeight="1" x14ac:dyDescent="0.2">
      <c r="A52" s="54" t="s">
        <v>134</v>
      </c>
      <c r="B52" s="54"/>
      <c r="D52" s="9">
        <v>0</v>
      </c>
      <c r="F52" s="9">
        <v>0</v>
      </c>
      <c r="H52" s="9">
        <v>0</v>
      </c>
      <c r="J52" s="9">
        <v>0</v>
      </c>
      <c r="L52" s="9">
        <v>0</v>
      </c>
      <c r="N52" s="9">
        <v>0</v>
      </c>
      <c r="P52" s="55">
        <v>0</v>
      </c>
      <c r="Q52" s="55"/>
      <c r="S52" s="21">
        <v>-1007863632</v>
      </c>
      <c r="U52" s="21">
        <v>-1007863632</v>
      </c>
      <c r="W52" s="50">
        <v>-0.21</v>
      </c>
    </row>
    <row r="53" spans="1:24" ht="21.75" customHeight="1" x14ac:dyDescent="0.2">
      <c r="A53" s="54" t="s">
        <v>135</v>
      </c>
      <c r="B53" s="54"/>
      <c r="D53" s="9">
        <v>0</v>
      </c>
      <c r="F53" s="9">
        <v>0</v>
      </c>
      <c r="H53" s="9">
        <v>0</v>
      </c>
      <c r="J53" s="9">
        <v>0</v>
      </c>
      <c r="L53" s="9">
        <v>0</v>
      </c>
      <c r="N53" s="9">
        <v>0</v>
      </c>
      <c r="P53" s="55">
        <v>0</v>
      </c>
      <c r="Q53" s="55"/>
      <c r="S53" s="21">
        <v>-138706979</v>
      </c>
      <c r="U53" s="21">
        <v>-138706979</v>
      </c>
      <c r="W53" s="50">
        <v>-0.03</v>
      </c>
    </row>
    <row r="54" spans="1:24" ht="21.75" customHeight="1" x14ac:dyDescent="0.2">
      <c r="A54" s="54" t="s">
        <v>46</v>
      </c>
      <c r="B54" s="54"/>
      <c r="D54" s="9">
        <v>0</v>
      </c>
      <c r="F54" s="21">
        <v>-299665540</v>
      </c>
      <c r="H54" s="9">
        <v>0</v>
      </c>
      <c r="J54" s="21">
        <v>-299665540</v>
      </c>
      <c r="L54" s="50">
        <v>-0.19</v>
      </c>
      <c r="N54" s="21">
        <v>1337000000</v>
      </c>
      <c r="P54" s="60">
        <v>-702855</v>
      </c>
      <c r="Q54" s="60"/>
      <c r="S54" s="21">
        <v>-3854284560</v>
      </c>
      <c r="U54" s="21">
        <v>-2517987415</v>
      </c>
      <c r="W54" s="50">
        <v>-0.53</v>
      </c>
    </row>
    <row r="55" spans="1:24" ht="21.75" customHeight="1" x14ac:dyDescent="0.2">
      <c r="A55" s="54" t="s">
        <v>58</v>
      </c>
      <c r="B55" s="54"/>
      <c r="D55" s="9">
        <v>0</v>
      </c>
      <c r="F55" s="21">
        <v>28934593200</v>
      </c>
      <c r="H55" s="9">
        <v>0</v>
      </c>
      <c r="J55" s="21">
        <v>28934593200</v>
      </c>
      <c r="L55" s="50">
        <v>17.93</v>
      </c>
      <c r="N55" s="21">
        <v>1110000000</v>
      </c>
      <c r="P55" s="60">
        <v>52811471415</v>
      </c>
      <c r="Q55" s="60"/>
      <c r="S55" s="21">
        <v>8710881544</v>
      </c>
      <c r="U55" s="21">
        <v>62632352959</v>
      </c>
      <c r="W55" s="50">
        <v>13.06</v>
      </c>
    </row>
    <row r="56" spans="1:24" ht="21.75" customHeight="1" x14ac:dyDescent="0.2">
      <c r="A56" s="54" t="s">
        <v>136</v>
      </c>
      <c r="B56" s="54"/>
      <c r="D56" s="9">
        <v>0</v>
      </c>
      <c r="F56" s="9">
        <v>0</v>
      </c>
      <c r="H56" s="9">
        <v>0</v>
      </c>
      <c r="J56" s="9">
        <v>0</v>
      </c>
      <c r="L56" s="9">
        <v>0</v>
      </c>
      <c r="N56" s="9">
        <v>0</v>
      </c>
      <c r="P56" s="55">
        <v>0</v>
      </c>
      <c r="Q56" s="55"/>
      <c r="S56" s="21">
        <v>1828150498</v>
      </c>
      <c r="U56" s="21">
        <v>1828150498</v>
      </c>
      <c r="W56" s="50">
        <v>0.38</v>
      </c>
    </row>
    <row r="57" spans="1:24" ht="21.75" customHeight="1" x14ac:dyDescent="0.2">
      <c r="A57" s="54" t="s">
        <v>137</v>
      </c>
      <c r="B57" s="54"/>
      <c r="D57" s="9">
        <v>0</v>
      </c>
      <c r="F57" s="9">
        <v>0</v>
      </c>
      <c r="H57" s="9">
        <v>0</v>
      </c>
      <c r="J57" s="9">
        <v>0</v>
      </c>
      <c r="L57" s="9">
        <v>0</v>
      </c>
      <c r="N57" s="9">
        <v>0</v>
      </c>
      <c r="P57" s="55">
        <v>0</v>
      </c>
      <c r="Q57" s="55"/>
      <c r="S57" s="21">
        <v>-361961436</v>
      </c>
      <c r="U57" s="21">
        <v>-361961436</v>
      </c>
      <c r="W57" s="50">
        <v>-0.08</v>
      </c>
    </row>
    <row r="58" spans="1:24" ht="21.75" customHeight="1" x14ac:dyDescent="0.2">
      <c r="A58" s="54" t="s">
        <v>40</v>
      </c>
      <c r="B58" s="54"/>
      <c r="D58" s="9">
        <v>0</v>
      </c>
      <c r="F58" s="21">
        <v>9691247104</v>
      </c>
      <c r="H58" s="9">
        <v>0</v>
      </c>
      <c r="J58" s="21">
        <v>9691247104</v>
      </c>
      <c r="L58" s="50">
        <v>6</v>
      </c>
      <c r="N58" s="21">
        <v>5850000000</v>
      </c>
      <c r="P58" s="60">
        <v>25022076982</v>
      </c>
      <c r="Q58" s="60"/>
      <c r="S58" s="21">
        <v>-1259205480</v>
      </c>
      <c r="U58" s="21">
        <v>29612871502</v>
      </c>
      <c r="W58" s="50">
        <v>6.18</v>
      </c>
    </row>
    <row r="59" spans="1:24" ht="21.75" customHeight="1" x14ac:dyDescent="0.2">
      <c r="A59" s="54" t="s">
        <v>138</v>
      </c>
      <c r="B59" s="54"/>
      <c r="D59" s="9">
        <v>0</v>
      </c>
      <c r="F59" s="9">
        <v>0</v>
      </c>
      <c r="H59" s="9">
        <v>0</v>
      </c>
      <c r="J59" s="9">
        <v>0</v>
      </c>
      <c r="L59" s="9">
        <v>0</v>
      </c>
      <c r="N59" s="9">
        <v>0</v>
      </c>
      <c r="P59" s="55">
        <v>0</v>
      </c>
      <c r="Q59" s="55"/>
      <c r="S59" s="21">
        <v>471116448</v>
      </c>
      <c r="U59" s="21">
        <v>471116448</v>
      </c>
      <c r="W59" s="50">
        <v>0.1</v>
      </c>
    </row>
    <row r="60" spans="1:24" ht="21.75" customHeight="1" x14ac:dyDescent="0.2">
      <c r="A60" s="54" t="s">
        <v>139</v>
      </c>
      <c r="B60" s="54"/>
      <c r="D60" s="9">
        <v>0</v>
      </c>
      <c r="F60" s="9">
        <v>0</v>
      </c>
      <c r="H60" s="9">
        <v>0</v>
      </c>
      <c r="J60" s="9">
        <v>0</v>
      </c>
      <c r="L60" s="9">
        <v>0</v>
      </c>
      <c r="N60" s="21">
        <v>385000000</v>
      </c>
      <c r="P60" s="55">
        <v>0</v>
      </c>
      <c r="Q60" s="55"/>
      <c r="S60" s="21">
        <v>-6531361329</v>
      </c>
      <c r="U60" s="21">
        <v>-6146361329</v>
      </c>
      <c r="W60" s="50">
        <v>-1.28</v>
      </c>
    </row>
    <row r="61" spans="1:24" ht="21.75" customHeight="1" x14ac:dyDescent="0.2">
      <c r="A61" s="54" t="s">
        <v>140</v>
      </c>
      <c r="B61" s="54"/>
      <c r="D61" s="9">
        <v>0</v>
      </c>
      <c r="F61" s="9">
        <v>0</v>
      </c>
      <c r="H61" s="9">
        <v>0</v>
      </c>
      <c r="J61" s="9">
        <v>0</v>
      </c>
      <c r="L61" s="9">
        <v>0</v>
      </c>
      <c r="N61" s="9">
        <v>0</v>
      </c>
      <c r="P61" s="55">
        <v>0</v>
      </c>
      <c r="Q61" s="55"/>
      <c r="S61" s="21">
        <v>-1640117</v>
      </c>
      <c r="U61" s="21">
        <v>-1640117</v>
      </c>
      <c r="W61" s="9">
        <v>0</v>
      </c>
      <c r="X61" s="9"/>
    </row>
    <row r="62" spans="1:24" ht="21.75" customHeight="1" x14ac:dyDescent="0.2">
      <c r="A62" s="54" t="s">
        <v>141</v>
      </c>
      <c r="B62" s="54"/>
      <c r="D62" s="9">
        <v>0</v>
      </c>
      <c r="F62" s="9">
        <v>0</v>
      </c>
      <c r="H62" s="9">
        <v>0</v>
      </c>
      <c r="J62" s="9">
        <v>0</v>
      </c>
      <c r="L62" s="9">
        <v>0</v>
      </c>
      <c r="N62" s="9">
        <v>0</v>
      </c>
      <c r="P62" s="55">
        <v>0</v>
      </c>
      <c r="Q62" s="55"/>
      <c r="S62" s="21">
        <v>3091506146</v>
      </c>
      <c r="U62" s="21">
        <v>3091506146</v>
      </c>
      <c r="W62" s="50">
        <v>0.64</v>
      </c>
    </row>
    <row r="63" spans="1:24" ht="21.75" customHeight="1" x14ac:dyDescent="0.2">
      <c r="A63" s="54" t="s">
        <v>142</v>
      </c>
      <c r="B63" s="54"/>
      <c r="D63" s="9">
        <v>0</v>
      </c>
      <c r="F63" s="9">
        <v>0</v>
      </c>
      <c r="H63" s="9">
        <v>0</v>
      </c>
      <c r="J63" s="9">
        <v>0</v>
      </c>
      <c r="L63" s="9">
        <v>0</v>
      </c>
      <c r="N63" s="9">
        <v>0</v>
      </c>
      <c r="P63" s="55">
        <v>0</v>
      </c>
      <c r="Q63" s="55"/>
      <c r="S63" s="21">
        <v>2920592</v>
      </c>
      <c r="U63" s="21">
        <v>2920592</v>
      </c>
      <c r="W63" s="9">
        <v>0</v>
      </c>
      <c r="X63" s="9"/>
    </row>
    <row r="64" spans="1:24" ht="21.75" customHeight="1" x14ac:dyDescent="0.2">
      <c r="A64" s="54" t="s">
        <v>143</v>
      </c>
      <c r="B64" s="54"/>
      <c r="D64" s="9">
        <v>0</v>
      </c>
      <c r="F64" s="9">
        <v>0</v>
      </c>
      <c r="H64" s="9">
        <v>0</v>
      </c>
      <c r="J64" s="9">
        <v>0</v>
      </c>
      <c r="L64" s="9">
        <v>0</v>
      </c>
      <c r="N64" s="21">
        <v>1900000000</v>
      </c>
      <c r="P64" s="55">
        <v>0</v>
      </c>
      <c r="Q64" s="55"/>
      <c r="S64" s="21">
        <v>-5979681600</v>
      </c>
      <c r="U64" s="21">
        <v>-4079681600</v>
      </c>
      <c r="W64" s="50">
        <v>-0.85</v>
      </c>
    </row>
    <row r="65" spans="1:23" ht="21.75" customHeight="1" x14ac:dyDescent="0.2">
      <c r="A65" s="54" t="s">
        <v>37</v>
      </c>
      <c r="B65" s="54"/>
      <c r="D65" s="9">
        <v>0</v>
      </c>
      <c r="F65" s="21">
        <v>3979002699</v>
      </c>
      <c r="H65" s="9">
        <v>0</v>
      </c>
      <c r="J65" s="21">
        <v>3979002699</v>
      </c>
      <c r="L65" s="50">
        <v>2.4700000000000002</v>
      </c>
      <c r="N65" s="21">
        <v>3792207792</v>
      </c>
      <c r="P65" s="60">
        <v>13262432094</v>
      </c>
      <c r="Q65" s="60"/>
      <c r="S65" s="21">
        <v>2237529639</v>
      </c>
      <c r="U65" s="21">
        <v>19292169525</v>
      </c>
      <c r="W65" s="50">
        <v>4.0199999999999996</v>
      </c>
    </row>
    <row r="66" spans="1:23" ht="21.75" customHeight="1" x14ac:dyDescent="0.2">
      <c r="A66" s="54" t="s">
        <v>144</v>
      </c>
      <c r="B66" s="54"/>
      <c r="D66" s="9">
        <v>0</v>
      </c>
      <c r="F66" s="9">
        <v>0</v>
      </c>
      <c r="H66" s="9">
        <v>0</v>
      </c>
      <c r="J66" s="9">
        <v>0</v>
      </c>
      <c r="L66" s="9">
        <v>0</v>
      </c>
      <c r="N66" s="9">
        <v>0</v>
      </c>
      <c r="P66" s="55">
        <v>0</v>
      </c>
      <c r="Q66" s="55"/>
      <c r="S66" s="21">
        <v>-254998716</v>
      </c>
      <c r="U66" s="21">
        <v>-254998716</v>
      </c>
      <c r="W66" s="50">
        <v>-0.05</v>
      </c>
    </row>
    <row r="67" spans="1:23" ht="21.75" customHeight="1" x14ac:dyDescent="0.2">
      <c r="A67" s="54" t="s">
        <v>145</v>
      </c>
      <c r="B67" s="54"/>
      <c r="D67" s="9">
        <v>0</v>
      </c>
      <c r="F67" s="9">
        <v>0</v>
      </c>
      <c r="H67" s="9">
        <v>0</v>
      </c>
      <c r="J67" s="9">
        <v>0</v>
      </c>
      <c r="L67" s="9">
        <v>0</v>
      </c>
      <c r="N67" s="9">
        <v>0</v>
      </c>
      <c r="P67" s="55">
        <v>0</v>
      </c>
      <c r="Q67" s="55"/>
      <c r="S67" s="21">
        <v>8857737</v>
      </c>
      <c r="U67" s="21">
        <v>8857737</v>
      </c>
      <c r="W67" s="9">
        <v>0</v>
      </c>
    </row>
    <row r="68" spans="1:23" ht="21.75" customHeight="1" x14ac:dyDescent="0.2">
      <c r="A68" s="54" t="s">
        <v>146</v>
      </c>
      <c r="B68" s="54"/>
      <c r="D68" s="9">
        <v>0</v>
      </c>
      <c r="F68" s="9">
        <v>0</v>
      </c>
      <c r="H68" s="9">
        <v>0</v>
      </c>
      <c r="J68" s="9">
        <v>0</v>
      </c>
      <c r="L68" s="9">
        <v>0</v>
      </c>
      <c r="N68" s="21">
        <v>1700000</v>
      </c>
      <c r="P68" s="55">
        <v>0</v>
      </c>
      <c r="Q68" s="55"/>
      <c r="S68" s="21">
        <v>1634677556</v>
      </c>
      <c r="U68" s="21">
        <v>1636377556</v>
      </c>
      <c r="W68" s="50">
        <v>0.34</v>
      </c>
    </row>
    <row r="69" spans="1:23" ht="21.75" customHeight="1" x14ac:dyDescent="0.2">
      <c r="A69" s="54" t="s">
        <v>147</v>
      </c>
      <c r="B69" s="54"/>
      <c r="D69" s="9">
        <v>0</v>
      </c>
      <c r="F69" s="9">
        <v>0</v>
      </c>
      <c r="H69" s="9">
        <v>0</v>
      </c>
      <c r="J69" s="9">
        <v>0</v>
      </c>
      <c r="L69" s="9">
        <v>0</v>
      </c>
      <c r="N69" s="9">
        <v>0</v>
      </c>
      <c r="P69" s="55">
        <v>0</v>
      </c>
      <c r="Q69" s="55"/>
      <c r="S69" s="9">
        <v>0</v>
      </c>
      <c r="U69" s="9">
        <v>0</v>
      </c>
      <c r="W69" s="9">
        <v>0</v>
      </c>
    </row>
    <row r="70" spans="1:23" ht="21.75" customHeight="1" x14ac:dyDescent="0.2">
      <c r="A70" s="54" t="s">
        <v>148</v>
      </c>
      <c r="B70" s="54"/>
      <c r="D70" s="9">
        <v>0</v>
      </c>
      <c r="F70" s="9">
        <v>0</v>
      </c>
      <c r="H70" s="9">
        <v>0</v>
      </c>
      <c r="J70" s="9">
        <v>0</v>
      </c>
      <c r="L70" s="9">
        <v>0</v>
      </c>
      <c r="N70" s="9">
        <v>0</v>
      </c>
      <c r="P70" s="55">
        <v>0</v>
      </c>
      <c r="Q70" s="55"/>
      <c r="S70" s="21">
        <v>-689571061</v>
      </c>
      <c r="U70" s="21">
        <v>-689571061</v>
      </c>
      <c r="W70" s="50">
        <v>-0.14000000000000001</v>
      </c>
    </row>
    <row r="71" spans="1:23" ht="21.75" customHeight="1" x14ac:dyDescent="0.2">
      <c r="A71" s="54" t="s">
        <v>25</v>
      </c>
      <c r="B71" s="54"/>
      <c r="D71" s="9">
        <v>0</v>
      </c>
      <c r="F71" s="21">
        <v>13742939500</v>
      </c>
      <c r="H71" s="9">
        <v>0</v>
      </c>
      <c r="J71" s="21">
        <v>13742939500</v>
      </c>
      <c r="L71" s="50">
        <v>8.52</v>
      </c>
      <c r="N71" s="9">
        <v>0</v>
      </c>
      <c r="P71" s="60">
        <v>19519819373</v>
      </c>
      <c r="Q71" s="60"/>
      <c r="S71" s="21">
        <v>10460019348</v>
      </c>
      <c r="U71" s="21">
        <v>29979838721</v>
      </c>
      <c r="W71" s="50">
        <v>6.25</v>
      </c>
    </row>
    <row r="72" spans="1:23" ht="21.75" customHeight="1" x14ac:dyDescent="0.2">
      <c r="A72" s="54" t="s">
        <v>28</v>
      </c>
      <c r="B72" s="54"/>
      <c r="D72" s="9">
        <v>0</v>
      </c>
      <c r="F72" s="21">
        <v>8174028145</v>
      </c>
      <c r="H72" s="9">
        <v>0</v>
      </c>
      <c r="J72" s="21">
        <v>8174028145</v>
      </c>
      <c r="L72" s="50">
        <v>5.0599999999999996</v>
      </c>
      <c r="N72" s="21">
        <v>2047600000</v>
      </c>
      <c r="P72" s="60">
        <v>11018042006</v>
      </c>
      <c r="Q72" s="60"/>
      <c r="S72" s="21">
        <v>-3926005838</v>
      </c>
      <c r="U72" s="21">
        <v>9139636168</v>
      </c>
      <c r="W72" s="50">
        <v>1.91</v>
      </c>
    </row>
    <row r="73" spans="1:23" ht="21.75" customHeight="1" x14ac:dyDescent="0.2">
      <c r="A73" s="54" t="s">
        <v>149</v>
      </c>
      <c r="B73" s="54"/>
      <c r="D73" s="9">
        <v>0</v>
      </c>
      <c r="F73" s="9">
        <v>0</v>
      </c>
      <c r="H73" s="9">
        <v>0</v>
      </c>
      <c r="J73" s="9">
        <v>0</v>
      </c>
      <c r="L73" s="9">
        <v>0</v>
      </c>
      <c r="N73" s="9">
        <v>0</v>
      </c>
      <c r="P73" s="55">
        <v>0</v>
      </c>
      <c r="Q73" s="55"/>
      <c r="S73" s="21">
        <v>938496286</v>
      </c>
      <c r="U73" s="21">
        <v>938496286</v>
      </c>
      <c r="W73" s="50">
        <v>0.2</v>
      </c>
    </row>
    <row r="74" spans="1:23" ht="21.75" customHeight="1" x14ac:dyDescent="0.2">
      <c r="A74" s="54" t="s">
        <v>43</v>
      </c>
      <c r="B74" s="54"/>
      <c r="D74" s="9">
        <v>0</v>
      </c>
      <c r="F74" s="21">
        <v>-1113326940</v>
      </c>
      <c r="H74" s="9">
        <v>0</v>
      </c>
      <c r="J74" s="21">
        <v>-1113326940</v>
      </c>
      <c r="L74" s="50">
        <v>-0.69</v>
      </c>
      <c r="N74" s="21">
        <v>3519000000</v>
      </c>
      <c r="P74" s="60">
        <v>-4810312943</v>
      </c>
      <c r="Q74" s="60"/>
      <c r="S74" s="21">
        <v>-19288</v>
      </c>
      <c r="U74" s="21">
        <v>-1291332231</v>
      </c>
      <c r="W74" s="50">
        <v>-0.27</v>
      </c>
    </row>
    <row r="75" spans="1:23" ht="21.75" customHeight="1" x14ac:dyDescent="0.2">
      <c r="A75" s="54" t="s">
        <v>24</v>
      </c>
      <c r="B75" s="54"/>
      <c r="D75" s="9">
        <v>0</v>
      </c>
      <c r="F75" s="21">
        <v>11738554100</v>
      </c>
      <c r="H75" s="9">
        <v>0</v>
      </c>
      <c r="J75" s="21">
        <v>11738554100</v>
      </c>
      <c r="L75" s="50">
        <v>7.27</v>
      </c>
      <c r="N75" s="21">
        <v>2520000000</v>
      </c>
      <c r="P75" s="60">
        <v>21772079674</v>
      </c>
      <c r="Q75" s="60"/>
      <c r="S75" s="21">
        <v>296585251</v>
      </c>
      <c r="U75" s="21">
        <v>24588664925</v>
      </c>
      <c r="W75" s="50">
        <v>5.13</v>
      </c>
    </row>
    <row r="76" spans="1:23" ht="21.75" customHeight="1" x14ac:dyDescent="0.2">
      <c r="A76" s="54" t="s">
        <v>22</v>
      </c>
      <c r="B76" s="54"/>
      <c r="D76" s="9">
        <v>0</v>
      </c>
      <c r="F76" s="21">
        <v>3847434907</v>
      </c>
      <c r="H76" s="9">
        <v>0</v>
      </c>
      <c r="J76" s="21">
        <v>3847434907</v>
      </c>
      <c r="L76" s="50">
        <v>2.38</v>
      </c>
      <c r="N76" s="9">
        <v>0</v>
      </c>
      <c r="P76" s="60">
        <v>9310005342</v>
      </c>
      <c r="Q76" s="60"/>
      <c r="S76" s="21">
        <v>-1450864379</v>
      </c>
      <c r="U76" s="21">
        <v>7859140963</v>
      </c>
      <c r="W76" s="50">
        <v>1.64</v>
      </c>
    </row>
    <row r="77" spans="1:23" ht="21.75" customHeight="1" x14ac:dyDescent="0.2">
      <c r="A77" s="54" t="s">
        <v>150</v>
      </c>
      <c r="B77" s="54"/>
      <c r="D77" s="9">
        <v>0</v>
      </c>
      <c r="F77" s="9">
        <v>0</v>
      </c>
      <c r="H77" s="9">
        <v>0</v>
      </c>
      <c r="J77" s="9">
        <v>0</v>
      </c>
      <c r="L77" s="9">
        <v>0</v>
      </c>
      <c r="N77" s="9">
        <v>0</v>
      </c>
      <c r="P77" s="55">
        <v>0</v>
      </c>
      <c r="Q77" s="55"/>
      <c r="S77" s="21">
        <v>5109557429</v>
      </c>
      <c r="U77" s="21">
        <v>5109557429</v>
      </c>
      <c r="W77" s="50">
        <v>1.07</v>
      </c>
    </row>
    <row r="78" spans="1:23" ht="21.75" customHeight="1" x14ac:dyDescent="0.2">
      <c r="A78" s="54" t="s">
        <v>151</v>
      </c>
      <c r="B78" s="54"/>
      <c r="D78" s="9">
        <v>0</v>
      </c>
      <c r="F78" s="9">
        <v>0</v>
      </c>
      <c r="H78" s="9">
        <v>0</v>
      </c>
      <c r="J78" s="9">
        <v>0</v>
      </c>
      <c r="L78" s="9">
        <v>0</v>
      </c>
      <c r="N78" s="9">
        <v>0</v>
      </c>
      <c r="P78" s="55">
        <v>0</v>
      </c>
      <c r="Q78" s="55"/>
      <c r="S78" s="21">
        <v>1871708902</v>
      </c>
      <c r="U78" s="21">
        <v>1871708902</v>
      </c>
      <c r="W78" s="50">
        <v>0.39</v>
      </c>
    </row>
    <row r="79" spans="1:23" ht="21.75" customHeight="1" x14ac:dyDescent="0.2">
      <c r="A79" s="54" t="s">
        <v>152</v>
      </c>
      <c r="B79" s="54"/>
      <c r="D79" s="9">
        <v>0</v>
      </c>
      <c r="F79" s="9">
        <v>0</v>
      </c>
      <c r="H79" s="9">
        <v>0</v>
      </c>
      <c r="J79" s="9">
        <v>0</v>
      </c>
      <c r="L79" s="9">
        <v>0</v>
      </c>
      <c r="N79" s="21">
        <v>1920000000</v>
      </c>
      <c r="P79" s="55">
        <v>0</v>
      </c>
      <c r="Q79" s="55"/>
      <c r="S79" s="21">
        <v>-6175147414</v>
      </c>
      <c r="U79" s="21">
        <v>-4255147414</v>
      </c>
      <c r="W79" s="50">
        <v>-0.89</v>
      </c>
    </row>
    <row r="80" spans="1:23" ht="21.75" customHeight="1" x14ac:dyDescent="0.2">
      <c r="A80" s="54" t="s">
        <v>153</v>
      </c>
      <c r="B80" s="54"/>
      <c r="D80" s="9">
        <v>0</v>
      </c>
      <c r="F80" s="9">
        <v>0</v>
      </c>
      <c r="H80" s="9">
        <v>0</v>
      </c>
      <c r="J80" s="9">
        <v>0</v>
      </c>
      <c r="L80" s="9">
        <v>0</v>
      </c>
      <c r="N80" s="9">
        <v>0</v>
      </c>
      <c r="P80" s="55">
        <v>0</v>
      </c>
      <c r="Q80" s="55"/>
      <c r="S80" s="21">
        <v>-339865025</v>
      </c>
      <c r="U80" s="21">
        <v>-339865025</v>
      </c>
      <c r="W80" s="50">
        <v>-7.0000000000000007E-2</v>
      </c>
    </row>
    <row r="81" spans="1:23" ht="21.75" customHeight="1" x14ac:dyDescent="0.2">
      <c r="A81" s="54" t="s">
        <v>47</v>
      </c>
      <c r="B81" s="54"/>
      <c r="D81" s="9">
        <v>0</v>
      </c>
      <c r="F81" s="21">
        <v>10144680608</v>
      </c>
      <c r="H81" s="9">
        <v>0</v>
      </c>
      <c r="J81" s="21">
        <v>10144680608</v>
      </c>
      <c r="L81" s="50">
        <v>6.29</v>
      </c>
      <c r="N81" s="21">
        <v>2040000000</v>
      </c>
      <c r="P81" s="60">
        <v>19069325764</v>
      </c>
      <c r="Q81" s="60"/>
      <c r="S81" s="21">
        <v>-1128292375</v>
      </c>
      <c r="U81" s="21">
        <v>19981033389</v>
      </c>
      <c r="W81" s="50">
        <v>4.17</v>
      </c>
    </row>
    <row r="82" spans="1:23" ht="21.75" customHeight="1" x14ac:dyDescent="0.2">
      <c r="A82" s="54" t="s">
        <v>26</v>
      </c>
      <c r="B82" s="54"/>
      <c r="D82" s="9">
        <v>0</v>
      </c>
      <c r="F82" s="21">
        <v>1280028299</v>
      </c>
      <c r="H82" s="9">
        <v>0</v>
      </c>
      <c r="J82" s="21">
        <v>1280028299</v>
      </c>
      <c r="L82" s="50">
        <v>0.79</v>
      </c>
      <c r="N82" s="21">
        <v>7462000000</v>
      </c>
      <c r="P82" s="60">
        <v>-524912808</v>
      </c>
      <c r="Q82" s="60"/>
      <c r="S82" s="21">
        <v>-6711308508</v>
      </c>
      <c r="U82" s="21">
        <v>225778684</v>
      </c>
      <c r="W82" s="50">
        <v>0.05</v>
      </c>
    </row>
    <row r="83" spans="1:23" ht="21.75" customHeight="1" x14ac:dyDescent="0.2">
      <c r="A83" s="54" t="s">
        <v>154</v>
      </c>
      <c r="B83" s="54"/>
      <c r="D83" s="9">
        <v>0</v>
      </c>
      <c r="F83" s="9">
        <v>0</v>
      </c>
      <c r="H83" s="9">
        <v>0</v>
      </c>
      <c r="J83" s="9">
        <v>0</v>
      </c>
      <c r="L83" s="9">
        <v>0</v>
      </c>
      <c r="N83" s="21">
        <v>1150000000</v>
      </c>
      <c r="P83" s="55">
        <v>0</v>
      </c>
      <c r="Q83" s="55"/>
      <c r="S83" s="21">
        <v>-5189937279</v>
      </c>
      <c r="U83" s="21">
        <v>-4039937279</v>
      </c>
      <c r="W83" s="50">
        <v>-0.84</v>
      </c>
    </row>
    <row r="84" spans="1:23" ht="21.75" customHeight="1" x14ac:dyDescent="0.2">
      <c r="A84" s="54" t="s">
        <v>155</v>
      </c>
      <c r="B84" s="54"/>
      <c r="D84" s="9">
        <v>0</v>
      </c>
      <c r="F84" s="9">
        <v>0</v>
      </c>
      <c r="H84" s="9">
        <v>0</v>
      </c>
      <c r="J84" s="9">
        <v>0</v>
      </c>
      <c r="L84" s="9">
        <v>0</v>
      </c>
      <c r="N84" s="9">
        <v>0</v>
      </c>
      <c r="P84" s="55">
        <v>0</v>
      </c>
      <c r="Q84" s="55"/>
      <c r="S84" s="21">
        <v>-214502425</v>
      </c>
      <c r="U84" s="21">
        <v>-214502425</v>
      </c>
      <c r="W84" s="50">
        <v>-0.04</v>
      </c>
    </row>
    <row r="85" spans="1:23" ht="21.75" customHeight="1" x14ac:dyDescent="0.2">
      <c r="A85" s="54" t="s">
        <v>57</v>
      </c>
      <c r="B85" s="54"/>
      <c r="D85" s="9">
        <v>0</v>
      </c>
      <c r="F85" s="21">
        <v>1306238628</v>
      </c>
      <c r="H85" s="9">
        <v>0</v>
      </c>
      <c r="J85" s="21">
        <v>1306238628</v>
      </c>
      <c r="L85" s="50">
        <v>0.81</v>
      </c>
      <c r="N85" s="21">
        <v>4180000000</v>
      </c>
      <c r="P85" s="60">
        <v>3497490909</v>
      </c>
      <c r="Q85" s="60"/>
      <c r="S85" s="9">
        <v>0</v>
      </c>
      <c r="U85" s="21">
        <v>7677490909</v>
      </c>
      <c r="W85" s="50">
        <v>1.6</v>
      </c>
    </row>
    <row r="86" spans="1:23" ht="21.75" customHeight="1" x14ac:dyDescent="0.2">
      <c r="A86" s="54" t="s">
        <v>35</v>
      </c>
      <c r="B86" s="54"/>
      <c r="D86" s="9">
        <v>0</v>
      </c>
      <c r="F86" s="21">
        <v>-12552215</v>
      </c>
      <c r="H86" s="9">
        <v>0</v>
      </c>
      <c r="J86" s="21">
        <v>-12552215</v>
      </c>
      <c r="L86" s="50">
        <v>-0.01</v>
      </c>
      <c r="N86" s="21">
        <v>379500000</v>
      </c>
      <c r="P86" s="60">
        <v>-10834958961</v>
      </c>
      <c r="Q86" s="60"/>
      <c r="S86" s="9">
        <v>0</v>
      </c>
      <c r="U86" s="21">
        <v>-10455458961</v>
      </c>
      <c r="W86" s="50">
        <v>-2.1800000000000002</v>
      </c>
    </row>
    <row r="87" spans="1:23" ht="21.75" customHeight="1" x14ac:dyDescent="0.2">
      <c r="A87" s="54" t="s">
        <v>49</v>
      </c>
      <c r="B87" s="54"/>
      <c r="D87" s="9">
        <v>0</v>
      </c>
      <c r="F87" s="21">
        <v>4008106415</v>
      </c>
      <c r="H87" s="9">
        <v>0</v>
      </c>
      <c r="J87" s="21">
        <v>4008106415</v>
      </c>
      <c r="L87" s="50">
        <v>2.48</v>
      </c>
      <c r="N87" s="21">
        <v>5700000000</v>
      </c>
      <c r="P87" s="60">
        <v>8112708335</v>
      </c>
      <c r="Q87" s="60"/>
      <c r="S87" s="9">
        <v>0</v>
      </c>
      <c r="U87" s="21">
        <v>13812708335</v>
      </c>
      <c r="W87" s="50">
        <v>2.88</v>
      </c>
    </row>
    <row r="88" spans="1:23" ht="21.75" customHeight="1" x14ac:dyDescent="0.2">
      <c r="A88" s="54" t="s">
        <v>41</v>
      </c>
      <c r="B88" s="54"/>
      <c r="D88" s="9">
        <v>0</v>
      </c>
      <c r="F88" s="21">
        <v>1956423697</v>
      </c>
      <c r="H88" s="9">
        <v>0</v>
      </c>
      <c r="J88" s="21">
        <v>1956423697</v>
      </c>
      <c r="L88" s="50">
        <v>1.21</v>
      </c>
      <c r="N88" s="21">
        <v>1600000000</v>
      </c>
      <c r="P88" s="60">
        <v>2497921777</v>
      </c>
      <c r="Q88" s="60"/>
      <c r="S88" s="9">
        <v>0</v>
      </c>
      <c r="U88" s="21">
        <v>4097921777</v>
      </c>
      <c r="W88" s="50">
        <v>0.85</v>
      </c>
    </row>
    <row r="89" spans="1:23" ht="21.75" customHeight="1" x14ac:dyDescent="0.2">
      <c r="A89" s="54" t="s">
        <v>60</v>
      </c>
      <c r="B89" s="54"/>
      <c r="D89" s="9">
        <v>0</v>
      </c>
      <c r="F89" s="21">
        <v>3016500799</v>
      </c>
      <c r="H89" s="9">
        <v>0</v>
      </c>
      <c r="J89" s="21">
        <v>3016500799</v>
      </c>
      <c r="L89" s="50">
        <v>1.87</v>
      </c>
      <c r="N89" s="9">
        <v>0</v>
      </c>
      <c r="P89" s="60">
        <v>3202063224</v>
      </c>
      <c r="Q89" s="60"/>
      <c r="S89" s="9">
        <v>0</v>
      </c>
      <c r="U89" s="21">
        <v>3202063224</v>
      </c>
      <c r="W89" s="50">
        <v>0.67</v>
      </c>
    </row>
    <row r="90" spans="1:23" ht="21.75" customHeight="1" x14ac:dyDescent="0.2">
      <c r="A90" s="54" t="s">
        <v>50</v>
      </c>
      <c r="B90" s="54"/>
      <c r="D90" s="9">
        <v>0</v>
      </c>
      <c r="F90" s="21">
        <v>8171343449</v>
      </c>
      <c r="H90" s="9">
        <v>0</v>
      </c>
      <c r="J90" s="21">
        <v>8171343449</v>
      </c>
      <c r="L90" s="50">
        <v>5.0599999999999996</v>
      </c>
      <c r="N90" s="9">
        <v>0</v>
      </c>
      <c r="P90" s="60">
        <v>8092648852</v>
      </c>
      <c r="Q90" s="60"/>
      <c r="S90" s="9">
        <v>0</v>
      </c>
      <c r="U90" s="21">
        <v>8092648852</v>
      </c>
      <c r="W90" s="50">
        <v>1.69</v>
      </c>
    </row>
    <row r="91" spans="1:23" ht="21.75" customHeight="1" x14ac:dyDescent="0.2">
      <c r="A91" s="54" t="s">
        <v>61</v>
      </c>
      <c r="B91" s="54"/>
      <c r="D91" s="9">
        <v>0</v>
      </c>
      <c r="F91" s="21">
        <v>-793816000</v>
      </c>
      <c r="H91" s="9">
        <v>0</v>
      </c>
      <c r="J91" s="21">
        <v>-793816000</v>
      </c>
      <c r="L91" s="50">
        <v>-0.49</v>
      </c>
      <c r="N91" s="9">
        <v>0</v>
      </c>
      <c r="P91" s="60">
        <v>-190844066</v>
      </c>
      <c r="Q91" s="60"/>
      <c r="S91" s="9">
        <v>0</v>
      </c>
      <c r="U91" s="21">
        <v>-190844066</v>
      </c>
      <c r="W91" s="50">
        <v>-0.04</v>
      </c>
    </row>
    <row r="92" spans="1:23" ht="21.75" customHeight="1" x14ac:dyDescent="0.2">
      <c r="A92" s="54" t="s">
        <v>64</v>
      </c>
      <c r="B92" s="54"/>
      <c r="D92" s="9">
        <v>0</v>
      </c>
      <c r="F92" s="21">
        <v>2594923479</v>
      </c>
      <c r="H92" s="9">
        <v>0</v>
      </c>
      <c r="J92" s="21">
        <v>2594923479</v>
      </c>
      <c r="L92" s="50">
        <v>1.61</v>
      </c>
      <c r="N92" s="9">
        <v>0</v>
      </c>
      <c r="P92" s="60">
        <v>2594923479</v>
      </c>
      <c r="Q92" s="60"/>
      <c r="S92" s="9">
        <v>0</v>
      </c>
      <c r="U92" s="21">
        <v>2594923479</v>
      </c>
      <c r="W92" s="50">
        <v>0.54</v>
      </c>
    </row>
    <row r="93" spans="1:23" ht="21.75" customHeight="1" x14ac:dyDescent="0.2">
      <c r="A93" s="54" t="s">
        <v>31</v>
      </c>
      <c r="B93" s="54"/>
      <c r="D93" s="9">
        <v>0</v>
      </c>
      <c r="F93" s="9">
        <v>0</v>
      </c>
      <c r="H93" s="9">
        <v>0</v>
      </c>
      <c r="J93" s="9">
        <v>0</v>
      </c>
      <c r="L93" s="9">
        <v>0</v>
      </c>
      <c r="N93" s="9">
        <v>0</v>
      </c>
      <c r="P93" s="60">
        <v>-1067997</v>
      </c>
      <c r="Q93" s="60"/>
      <c r="S93" s="9">
        <v>0</v>
      </c>
      <c r="U93" s="21">
        <v>-1067997</v>
      </c>
      <c r="W93" s="9">
        <v>0</v>
      </c>
    </row>
    <row r="94" spans="1:23" ht="21.75" customHeight="1" x14ac:dyDescent="0.2">
      <c r="A94" s="56" t="s">
        <v>23</v>
      </c>
      <c r="B94" s="56"/>
      <c r="D94" s="12">
        <v>0</v>
      </c>
      <c r="F94" s="12">
        <v>0</v>
      </c>
      <c r="H94" s="12">
        <v>0</v>
      </c>
      <c r="J94" s="12">
        <v>0</v>
      </c>
      <c r="L94" s="9">
        <v>0</v>
      </c>
      <c r="N94" s="12">
        <v>0</v>
      </c>
      <c r="P94" s="60">
        <v>-89000</v>
      </c>
      <c r="Q94" s="73"/>
      <c r="S94" s="12">
        <v>0</v>
      </c>
      <c r="U94" s="34">
        <v>-89000</v>
      </c>
      <c r="W94" s="9">
        <v>0</v>
      </c>
    </row>
    <row r="95" spans="1:23" ht="21.75" customHeight="1" thickBot="1" x14ac:dyDescent="0.25">
      <c r="A95" s="58" t="s">
        <v>65</v>
      </c>
      <c r="B95" s="58"/>
      <c r="D95" s="24">
        <f>SUM(D9:D94)</f>
        <v>4285425101</v>
      </c>
      <c r="F95" s="24">
        <f>SUM(F9:F94)</f>
        <v>138000022256</v>
      </c>
      <c r="H95" s="24">
        <f>SUM(H9:H94)</f>
        <v>-568750020</v>
      </c>
      <c r="J95" s="24">
        <f>SUM(J9:J94)</f>
        <v>141716697337</v>
      </c>
      <c r="L95" s="24">
        <f>SUM(L9:L94)</f>
        <v>87.79</v>
      </c>
      <c r="N95" s="24">
        <f>SUM(N9:N94)</f>
        <v>88199832893</v>
      </c>
      <c r="P95" s="69">
        <f>SUM(P9:Q94)</f>
        <v>257921350913</v>
      </c>
      <c r="Q95" s="69"/>
      <c r="S95" s="24">
        <f>SUM(S9:S94)</f>
        <v>-5379519619</v>
      </c>
      <c r="U95" s="24">
        <f>SUM(U9:U94)</f>
        <v>340741664187</v>
      </c>
      <c r="W95" s="51">
        <f>SUM(W9:W94)</f>
        <v>71.07999999999997</v>
      </c>
    </row>
    <row r="96" spans="1:23" ht="13.5" thickTop="1" x14ac:dyDescent="0.2"/>
  </sheetData>
  <mergeCells count="184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14:B14"/>
    <mergeCell ref="P14:Q14"/>
    <mergeCell ref="A15:B15"/>
    <mergeCell ref="P15:Q15"/>
    <mergeCell ref="A16:B16"/>
    <mergeCell ref="P16:Q16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4:B84"/>
    <mergeCell ref="P84:Q84"/>
    <mergeCell ref="A85:B85"/>
    <mergeCell ref="P85:Q85"/>
    <mergeCell ref="A86:B86"/>
    <mergeCell ref="P86:Q86"/>
    <mergeCell ref="A92:B92"/>
    <mergeCell ref="P92:Q92"/>
    <mergeCell ref="A93:B93"/>
    <mergeCell ref="P93:Q93"/>
    <mergeCell ref="A94:B94"/>
    <mergeCell ref="P94:Q94"/>
    <mergeCell ref="A95:B95"/>
    <mergeCell ref="P95:Q95"/>
    <mergeCell ref="A87:B87"/>
    <mergeCell ref="P87:Q87"/>
    <mergeCell ref="A88:B88"/>
    <mergeCell ref="P88:Q88"/>
    <mergeCell ref="A89:B89"/>
    <mergeCell ref="P89:Q89"/>
    <mergeCell ref="A90:B90"/>
    <mergeCell ref="P90:Q90"/>
    <mergeCell ref="A91:B91"/>
    <mergeCell ref="P91:Q91"/>
  </mergeCells>
  <pageMargins left="0.39" right="0.39" top="0.39" bottom="0.39" header="0" footer="0"/>
  <pageSetup scale="62" fitToHeight="0" orientation="landscape" r:id="rId1"/>
  <ignoredErrors>
    <ignoredError sqref="P95" emptyCellReferenc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A622F-6F33-4334-936B-4C7F3C0ECC08}">
  <dimension ref="A1:V12"/>
  <sheetViews>
    <sheetView rightToLeft="1" view="pageBreakPreview" zoomScale="60" zoomScaleNormal="100" workbookViewId="0">
      <selection sqref="A1:V1"/>
    </sheetView>
  </sheetViews>
  <sheetFormatPr defaultRowHeight="12.75" x14ac:dyDescent="0.2"/>
  <cols>
    <col min="1" max="1" width="6.42578125" bestFit="1" customWidth="1"/>
    <col min="2" max="2" width="18.140625" customWidth="1"/>
    <col min="3" max="3" width="1.28515625" customWidth="1"/>
    <col min="4" max="4" width="15.42578125" bestFit="1" customWidth="1"/>
    <col min="5" max="5" width="1.28515625" customWidth="1"/>
    <col min="6" max="6" width="17.7109375" bestFit="1" customWidth="1"/>
    <col min="7" max="7" width="1.28515625" customWidth="1"/>
    <col min="8" max="8" width="16.28515625" bestFit="1" customWidth="1"/>
    <col min="9" max="9" width="1.28515625" customWidth="1"/>
    <col min="10" max="10" width="16.85546875" bestFit="1" customWidth="1"/>
    <col min="11" max="11" width="1.28515625" customWidth="1"/>
    <col min="12" max="12" width="18.7109375" bestFit="1" customWidth="1"/>
    <col min="13" max="13" width="1.28515625" customWidth="1"/>
    <col min="14" max="14" width="15.42578125" bestFit="1" customWidth="1"/>
    <col min="15" max="15" width="1.28515625" customWidth="1"/>
    <col min="16" max="16" width="16.85546875" bestFit="1" customWidth="1"/>
    <col min="17" max="17" width="2.140625" bestFit="1" customWidth="1"/>
    <col min="18" max="18" width="11.140625" bestFit="1" customWidth="1"/>
    <col min="19" max="19" width="15" bestFit="1" customWidth="1"/>
    <col min="20" max="20" width="1.28515625" customWidth="1"/>
    <col min="21" max="21" width="16.28515625" bestFit="1" customWidth="1"/>
    <col min="22" max="22" width="18.7109375" bestFit="1" customWidth="1"/>
  </cols>
  <sheetData>
    <row r="1" spans="1:22" ht="25.5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</row>
    <row r="2" spans="1:22" ht="25.5" x14ac:dyDescent="0.2">
      <c r="A2" s="65" t="s">
        <v>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2" ht="25.5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</row>
    <row r="4" spans="1:22" ht="14.45" customHeight="1" x14ac:dyDescent="0.2"/>
    <row r="5" spans="1:22" ht="24" x14ac:dyDescent="0.2">
      <c r="A5" s="1" t="s">
        <v>156</v>
      </c>
      <c r="B5" s="66" t="s">
        <v>254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</row>
    <row r="6" spans="1:22" ht="21" x14ac:dyDescent="0.2">
      <c r="D6" s="71" t="s">
        <v>108</v>
      </c>
      <c r="E6" s="71"/>
      <c r="F6" s="71"/>
      <c r="G6" s="71"/>
      <c r="H6" s="71"/>
      <c r="I6" s="71"/>
      <c r="J6" s="71"/>
      <c r="K6" s="71"/>
      <c r="L6" s="71"/>
      <c r="N6" s="71" t="s">
        <v>109</v>
      </c>
      <c r="O6" s="71"/>
      <c r="P6" s="71"/>
      <c r="Q6" s="72"/>
      <c r="R6" s="71"/>
      <c r="S6" s="71"/>
      <c r="T6" s="72"/>
      <c r="U6" s="71"/>
      <c r="V6" s="71"/>
    </row>
    <row r="7" spans="1:22" ht="21" x14ac:dyDescent="0.2">
      <c r="D7" s="3"/>
      <c r="E7" s="3"/>
      <c r="F7" s="3"/>
      <c r="G7" s="3"/>
      <c r="H7" s="3"/>
      <c r="I7" s="3"/>
      <c r="J7" s="61" t="s">
        <v>65</v>
      </c>
      <c r="K7" s="61"/>
      <c r="L7" s="61"/>
      <c r="N7" s="61"/>
      <c r="O7" s="61"/>
      <c r="P7" s="61"/>
      <c r="Q7" s="26"/>
      <c r="R7" s="61"/>
      <c r="S7" s="61"/>
      <c r="T7" s="26"/>
      <c r="U7" s="61" t="s">
        <v>65</v>
      </c>
      <c r="V7" s="61"/>
    </row>
    <row r="8" spans="1:22" ht="21" x14ac:dyDescent="0.2">
      <c r="A8" s="71" t="s">
        <v>110</v>
      </c>
      <c r="B8" s="71"/>
      <c r="D8" s="22" t="s">
        <v>111</v>
      </c>
      <c r="F8" s="22" t="s">
        <v>112</v>
      </c>
      <c r="H8" s="22" t="s">
        <v>113</v>
      </c>
      <c r="J8" s="4" t="s">
        <v>87</v>
      </c>
      <c r="K8" s="3"/>
      <c r="L8" s="4" t="s">
        <v>95</v>
      </c>
      <c r="N8" s="22" t="s">
        <v>111</v>
      </c>
      <c r="P8" s="25" t="s">
        <v>112</v>
      </c>
      <c r="Q8" s="26"/>
      <c r="R8" s="72" t="s">
        <v>113</v>
      </c>
      <c r="S8" s="72"/>
      <c r="U8" s="4" t="s">
        <v>87</v>
      </c>
      <c r="V8" s="4" t="s">
        <v>95</v>
      </c>
    </row>
    <row r="9" spans="1:22" ht="18.75" x14ac:dyDescent="0.2">
      <c r="A9" s="54" t="s">
        <v>62</v>
      </c>
      <c r="B9" s="54"/>
      <c r="C9" s="47"/>
      <c r="D9" s="9">
        <v>0</v>
      </c>
      <c r="F9" s="9">
        <v>0</v>
      </c>
      <c r="H9" s="9">
        <v>1134993610</v>
      </c>
      <c r="I9" s="42"/>
      <c r="J9" s="9">
        <v>1134993610</v>
      </c>
      <c r="L9" s="10">
        <v>0.7</v>
      </c>
      <c r="M9" s="42"/>
      <c r="N9" s="9">
        <v>0</v>
      </c>
      <c r="P9" s="43">
        <v>0</v>
      </c>
      <c r="Q9" s="43"/>
      <c r="R9" s="74">
        <v>1134993610</v>
      </c>
      <c r="S9" s="74"/>
      <c r="U9" s="9">
        <v>1134993610</v>
      </c>
      <c r="V9" s="48">
        <f>U9/$U$11</f>
        <v>1.4330623077663102E-2</v>
      </c>
    </row>
    <row r="10" spans="1:22" ht="18.75" x14ac:dyDescent="0.2">
      <c r="A10" s="54" t="s">
        <v>45</v>
      </c>
      <c r="B10" s="54"/>
      <c r="C10" s="8"/>
      <c r="D10" s="9">
        <v>0</v>
      </c>
      <c r="F10" s="9">
        <v>0</v>
      </c>
      <c r="H10" s="9">
        <v>56361662340</v>
      </c>
      <c r="I10" s="42"/>
      <c r="J10" s="9">
        <v>56361662340</v>
      </c>
      <c r="L10" s="10">
        <v>34.92</v>
      </c>
      <c r="M10" s="42"/>
      <c r="N10" s="9">
        <v>0</v>
      </c>
      <c r="P10" s="9">
        <v>0</v>
      </c>
      <c r="Q10" s="9"/>
      <c r="R10" s="76">
        <v>78065582935</v>
      </c>
      <c r="S10" s="76"/>
      <c r="U10" s="9">
        <v>78065582935</v>
      </c>
      <c r="V10" s="48">
        <f>U10/$U$11</f>
        <v>0.98566937692233692</v>
      </c>
    </row>
    <row r="11" spans="1:22" ht="21.75" thickBot="1" x14ac:dyDescent="0.25">
      <c r="A11" s="58" t="s">
        <v>65</v>
      </c>
      <c r="B11" s="58"/>
      <c r="D11" s="14">
        <f>SUM(D9:D10)</f>
        <v>0</v>
      </c>
      <c r="E11" s="9"/>
      <c r="F11" s="14">
        <f>SUM(F9:F10)</f>
        <v>0</v>
      </c>
      <c r="G11" s="9"/>
      <c r="H11" s="14">
        <f>SUM(H9:H10)</f>
        <v>57496655950</v>
      </c>
      <c r="I11" s="9"/>
      <c r="J11" s="44">
        <f>SUM(J9:J10)</f>
        <v>57496655950</v>
      </c>
      <c r="K11" s="46"/>
      <c r="L11" s="45">
        <f>SUM(L9:L10)</f>
        <v>35.620000000000005</v>
      </c>
      <c r="M11" s="9"/>
      <c r="N11" s="14">
        <f>SUM(N9:N10)</f>
        <v>0</v>
      </c>
      <c r="O11" s="9"/>
      <c r="P11" s="14">
        <f>SUM(P9:P10)</f>
        <v>0</v>
      </c>
      <c r="Q11" s="9"/>
      <c r="R11" s="75">
        <f>SUM(R9:S10)</f>
        <v>79200576545</v>
      </c>
      <c r="S11" s="75"/>
      <c r="T11" s="9"/>
      <c r="U11" s="14">
        <f>SUM(U9:U10)</f>
        <v>79200576545</v>
      </c>
      <c r="V11" s="14">
        <f>SUM(V9:V10)</f>
        <v>1</v>
      </c>
    </row>
    <row r="12" spans="1:22" ht="13.5" thickTop="1" x14ac:dyDescent="0.2"/>
  </sheetData>
  <mergeCells count="18">
    <mergeCell ref="U7:V7"/>
    <mergeCell ref="A1:V1"/>
    <mergeCell ref="A2:U2"/>
    <mergeCell ref="A3:U3"/>
    <mergeCell ref="B5:U5"/>
    <mergeCell ref="D6:L6"/>
    <mergeCell ref="N6:V6"/>
    <mergeCell ref="J7:L7"/>
    <mergeCell ref="N7:P7"/>
    <mergeCell ref="R7:S7"/>
    <mergeCell ref="A8:B8"/>
    <mergeCell ref="R8:S8"/>
    <mergeCell ref="R9:S9"/>
    <mergeCell ref="A11:B11"/>
    <mergeCell ref="R11:S11"/>
    <mergeCell ref="A10:B10"/>
    <mergeCell ref="A9:B9"/>
    <mergeCell ref="R10:S10"/>
  </mergeCells>
  <pageMargins left="0.7" right="0.7" top="0.75" bottom="0.75" header="0.3" footer="0.3"/>
  <pageSetup scale="42" orientation="portrait" r:id="rId1"/>
  <ignoredErrors>
    <ignoredError sqref="R11" emptyCellReferenc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5"/>
  <sheetViews>
    <sheetView rightToLeft="1" view="pageBreakPreview" zoomScale="60" zoomScaleNormal="100" workbookViewId="0">
      <selection sqref="A1:R1"/>
    </sheetView>
  </sheetViews>
  <sheetFormatPr defaultRowHeight="12.75" x14ac:dyDescent="0.2"/>
  <cols>
    <col min="1" max="1" width="6.7109375" bestFit="1" customWidth="1"/>
    <col min="2" max="2" width="27.7109375" customWidth="1"/>
    <col min="3" max="3" width="1.28515625" customWidth="1"/>
    <col min="4" max="4" width="15.140625" bestFit="1" customWidth="1"/>
    <col min="5" max="5" width="1.28515625" customWidth="1"/>
    <col min="6" max="6" width="16.28515625" bestFit="1" customWidth="1"/>
    <col min="7" max="7" width="1.28515625" customWidth="1"/>
    <col min="8" max="8" width="11.85546875" bestFit="1" customWidth="1"/>
    <col min="9" max="9" width="1.28515625" customWidth="1"/>
    <col min="10" max="10" width="14.85546875" bestFit="1" customWidth="1"/>
    <col min="11" max="11" width="1.28515625" customWidth="1"/>
    <col min="12" max="12" width="16.5703125" bestFit="1" customWidth="1"/>
    <col min="13" max="13" width="1.28515625" customWidth="1"/>
    <col min="14" max="14" width="16.28515625" bestFit="1" customWidth="1"/>
    <col min="15" max="15" width="1.28515625" customWidth="1"/>
    <col min="16" max="16" width="15.5703125" bestFit="1" customWidth="1"/>
    <col min="17" max="17" width="1.28515625" customWidth="1"/>
    <col min="18" max="18" width="16.85546875" bestFit="1" customWidth="1"/>
    <col min="19" max="19" width="0.28515625" customWidth="1"/>
  </cols>
  <sheetData>
    <row r="1" spans="1:18" ht="29.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21.75" customHeight="1" x14ac:dyDescent="0.2">
      <c r="A2" s="65" t="s">
        <v>90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21.75" customHeight="1" x14ac:dyDescent="0.2">
      <c r="A3" s="65" t="s">
        <v>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4.45" customHeight="1" x14ac:dyDescent="0.2"/>
    <row r="5" spans="1:18" ht="14.45" customHeight="1" x14ac:dyDescent="0.2">
      <c r="A5" s="1" t="s">
        <v>157</v>
      </c>
      <c r="B5" s="66" t="s">
        <v>158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4.45" customHeight="1" x14ac:dyDescent="0.2">
      <c r="D6" s="62" t="s">
        <v>108</v>
      </c>
      <c r="E6" s="62"/>
      <c r="F6" s="62"/>
      <c r="G6" s="62"/>
      <c r="H6" s="62"/>
      <c r="I6" s="62"/>
      <c r="J6" s="62"/>
      <c r="L6" s="62" t="s">
        <v>109</v>
      </c>
      <c r="M6" s="62"/>
      <c r="N6" s="62"/>
      <c r="O6" s="62"/>
      <c r="P6" s="62"/>
      <c r="Q6" s="62"/>
      <c r="R6" s="62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62" t="s">
        <v>159</v>
      </c>
      <c r="B8" s="62"/>
      <c r="D8" s="2" t="s">
        <v>160</v>
      </c>
      <c r="F8" s="2" t="s">
        <v>112</v>
      </c>
      <c r="H8" s="2" t="s">
        <v>113</v>
      </c>
      <c r="J8" s="2" t="s">
        <v>65</v>
      </c>
      <c r="L8" s="2" t="s">
        <v>160</v>
      </c>
      <c r="N8" s="2" t="s">
        <v>112</v>
      </c>
      <c r="P8" s="2" t="s">
        <v>113</v>
      </c>
      <c r="R8" s="2" t="s">
        <v>65</v>
      </c>
    </row>
    <row r="9" spans="1:18" ht="21.75" customHeight="1" x14ac:dyDescent="0.2">
      <c r="A9" s="63" t="s">
        <v>161</v>
      </c>
      <c r="B9" s="63"/>
      <c r="D9" s="6">
        <v>0</v>
      </c>
      <c r="F9" s="6">
        <v>0</v>
      </c>
      <c r="H9" s="6">
        <v>0</v>
      </c>
      <c r="J9" s="6">
        <v>0</v>
      </c>
      <c r="L9" s="20">
        <v>118889649</v>
      </c>
      <c r="N9" s="6">
        <v>0</v>
      </c>
      <c r="P9" s="6">
        <v>0</v>
      </c>
      <c r="R9" s="20">
        <v>118889649</v>
      </c>
    </row>
    <row r="10" spans="1:18" ht="21.75" customHeight="1" x14ac:dyDescent="0.2">
      <c r="A10" s="54" t="s">
        <v>162</v>
      </c>
      <c r="B10" s="54"/>
      <c r="D10" s="9">
        <v>0</v>
      </c>
      <c r="F10" s="9">
        <v>0</v>
      </c>
      <c r="H10" s="9">
        <v>0</v>
      </c>
      <c r="J10" s="9">
        <v>0</v>
      </c>
      <c r="L10" s="21">
        <v>480985685</v>
      </c>
      <c r="N10" s="9">
        <v>0</v>
      </c>
      <c r="P10" s="21">
        <v>-35267251</v>
      </c>
      <c r="R10" s="21">
        <v>445718434</v>
      </c>
    </row>
    <row r="11" spans="1:18" ht="21.75" customHeight="1" x14ac:dyDescent="0.2">
      <c r="A11" s="54" t="s">
        <v>163</v>
      </c>
      <c r="B11" s="54"/>
      <c r="D11" s="9">
        <v>0</v>
      </c>
      <c r="F11" s="9">
        <v>0</v>
      </c>
      <c r="H11" s="9">
        <v>0</v>
      </c>
      <c r="J11" s="9">
        <v>0</v>
      </c>
      <c r="L11" s="21">
        <v>1666621774</v>
      </c>
      <c r="N11" s="9">
        <v>0</v>
      </c>
      <c r="P11" s="21">
        <v>-137062500</v>
      </c>
      <c r="R11" s="21">
        <v>1529559274</v>
      </c>
    </row>
    <row r="12" spans="1:18" ht="21.75" customHeight="1" x14ac:dyDescent="0.2">
      <c r="A12" s="54" t="s">
        <v>164</v>
      </c>
      <c r="B12" s="54"/>
      <c r="D12" s="9">
        <v>0</v>
      </c>
      <c r="F12" s="9">
        <v>0</v>
      </c>
      <c r="H12" s="9">
        <v>0</v>
      </c>
      <c r="J12" s="9">
        <v>0</v>
      </c>
      <c r="L12" s="21">
        <v>14612493458</v>
      </c>
      <c r="N12" s="9">
        <v>0</v>
      </c>
      <c r="P12" s="21">
        <v>3213105791</v>
      </c>
      <c r="R12" s="21">
        <v>17825599249</v>
      </c>
    </row>
    <row r="13" spans="1:18" ht="21.75" customHeight="1" x14ac:dyDescent="0.2">
      <c r="A13" s="54" t="s">
        <v>165</v>
      </c>
      <c r="B13" s="54"/>
      <c r="D13" s="9">
        <v>0</v>
      </c>
      <c r="F13" s="9">
        <v>0</v>
      </c>
      <c r="H13" s="9">
        <v>0</v>
      </c>
      <c r="J13" s="9">
        <v>0</v>
      </c>
      <c r="L13" s="21">
        <v>3171386723</v>
      </c>
      <c r="N13" s="9">
        <v>0</v>
      </c>
      <c r="P13" s="21">
        <v>-43137500</v>
      </c>
      <c r="R13" s="21">
        <v>3128249223</v>
      </c>
    </row>
    <row r="14" spans="1:18" ht="21.75" customHeight="1" x14ac:dyDescent="0.2">
      <c r="A14" s="54" t="s">
        <v>166</v>
      </c>
      <c r="B14" s="54"/>
      <c r="D14" s="9">
        <v>0</v>
      </c>
      <c r="F14" s="9">
        <v>0</v>
      </c>
      <c r="H14" s="9">
        <v>0</v>
      </c>
      <c r="J14" s="9">
        <v>0</v>
      </c>
      <c r="L14" s="21">
        <v>1146598616</v>
      </c>
      <c r="N14" s="9">
        <v>0</v>
      </c>
      <c r="P14" s="21">
        <v>-77750000</v>
      </c>
      <c r="R14" s="21">
        <v>1068848616</v>
      </c>
    </row>
    <row r="15" spans="1:18" ht="21.75" customHeight="1" x14ac:dyDescent="0.2">
      <c r="A15" s="54" t="s">
        <v>77</v>
      </c>
      <c r="B15" s="54"/>
      <c r="D15" s="21">
        <v>153778073</v>
      </c>
      <c r="F15" s="9">
        <v>0</v>
      </c>
      <c r="H15" s="9">
        <v>0</v>
      </c>
      <c r="J15" s="21">
        <v>153778073</v>
      </c>
      <c r="L15" s="21">
        <v>373231973</v>
      </c>
      <c r="N15" s="21">
        <v>-821304</v>
      </c>
      <c r="P15" s="9">
        <v>0</v>
      </c>
      <c r="R15" s="21">
        <v>372410669</v>
      </c>
    </row>
    <row r="16" spans="1:18" ht="21.75" customHeight="1" x14ac:dyDescent="0.2">
      <c r="A16" s="54" t="s">
        <v>167</v>
      </c>
      <c r="B16" s="54"/>
      <c r="D16" s="9">
        <v>0</v>
      </c>
      <c r="F16" s="9">
        <v>0</v>
      </c>
      <c r="H16" s="9">
        <v>0</v>
      </c>
      <c r="J16" s="9">
        <v>0</v>
      </c>
      <c r="L16" s="21">
        <v>1528689384</v>
      </c>
      <c r="N16" s="9">
        <v>0</v>
      </c>
      <c r="P16" s="9">
        <v>0</v>
      </c>
      <c r="R16" s="21">
        <v>1528689384</v>
      </c>
    </row>
    <row r="17" spans="1:18" ht="21.75" customHeight="1" x14ac:dyDescent="0.2">
      <c r="A17" s="54" t="s">
        <v>81</v>
      </c>
      <c r="B17" s="54"/>
      <c r="D17" s="21">
        <v>226640356</v>
      </c>
      <c r="F17" s="21">
        <v>548431620</v>
      </c>
      <c r="H17" s="9">
        <v>0</v>
      </c>
      <c r="J17" s="21">
        <v>775071976</v>
      </c>
      <c r="L17" s="21">
        <v>226640356</v>
      </c>
      <c r="N17" s="21">
        <v>548431620</v>
      </c>
      <c r="P17" s="9">
        <v>0</v>
      </c>
      <c r="R17" s="21">
        <v>775071976</v>
      </c>
    </row>
    <row r="18" spans="1:18" ht="21.75" customHeight="1" x14ac:dyDescent="0.2">
      <c r="A18" s="54" t="str">
        <f>اوراق!A11</f>
        <v>اوراق تامین مالی جمعی ایسا شمیم</v>
      </c>
      <c r="B18" s="54"/>
      <c r="D18" s="21">
        <v>479508180</v>
      </c>
      <c r="F18" s="9">
        <v>0</v>
      </c>
      <c r="H18" s="9">
        <v>0</v>
      </c>
      <c r="J18" s="21">
        <f>D18</f>
        <v>479508180</v>
      </c>
      <c r="L18" s="21">
        <f>4571311470-4427459019+J18</f>
        <v>623360631</v>
      </c>
      <c r="N18" s="9">
        <v>0</v>
      </c>
      <c r="P18" s="9">
        <v>0</v>
      </c>
      <c r="R18" s="21">
        <f>L18</f>
        <v>623360631</v>
      </c>
    </row>
    <row r="19" spans="1:18" ht="21.75" customHeight="1" x14ac:dyDescent="0.2">
      <c r="A19" s="54" t="str">
        <f>اوراق!A12</f>
        <v>اوراق  تامین مالی جمعی ایساکران</v>
      </c>
      <c r="B19" s="54"/>
      <c r="D19" s="21">
        <v>395535240</v>
      </c>
      <c r="F19" s="9">
        <v>0</v>
      </c>
      <c r="H19" s="9">
        <v>0</v>
      </c>
      <c r="J19" s="21">
        <f t="shared" ref="J19:J23" si="0">D19</f>
        <v>395535240</v>
      </c>
      <c r="L19" s="21">
        <f>3124728467-2452318559+J19</f>
        <v>1067945148</v>
      </c>
      <c r="N19" s="9">
        <v>0</v>
      </c>
      <c r="P19" s="9">
        <v>0</v>
      </c>
      <c r="R19" s="21">
        <f t="shared" ref="R19:R24" si="1">L19</f>
        <v>1067945148</v>
      </c>
    </row>
    <row r="20" spans="1:18" ht="21.75" customHeight="1" x14ac:dyDescent="0.2">
      <c r="A20" s="54" t="str">
        <f>اوراق!A13</f>
        <v>اوراق  تامین مالی جمعی ایساولوو</v>
      </c>
      <c r="B20" s="54"/>
      <c r="D20" s="21">
        <v>385753455</v>
      </c>
      <c r="F20" s="9">
        <v>0</v>
      </c>
      <c r="H20" s="9">
        <v>0</v>
      </c>
      <c r="J20" s="21">
        <f t="shared" si="0"/>
        <v>385753455</v>
      </c>
      <c r="L20" s="21">
        <f>1940821882-1121095890+J20-1084931507</f>
        <v>120547940</v>
      </c>
      <c r="N20" s="9">
        <v>0</v>
      </c>
      <c r="P20" s="9">
        <v>0</v>
      </c>
      <c r="R20" s="21">
        <f t="shared" si="1"/>
        <v>120547940</v>
      </c>
    </row>
    <row r="21" spans="1:18" ht="21.75" customHeight="1" x14ac:dyDescent="0.2">
      <c r="A21" s="54" t="str">
        <f>اوراق!A14</f>
        <v>اوراق  تامین مالی جمعی ایساخیام</v>
      </c>
      <c r="B21" s="54"/>
      <c r="D21" s="21">
        <v>361643820</v>
      </c>
      <c r="F21" s="9">
        <v>0</v>
      </c>
      <c r="H21" s="9">
        <v>0</v>
      </c>
      <c r="J21" s="21">
        <f t="shared" si="0"/>
        <v>361643820</v>
      </c>
      <c r="L21" s="21">
        <f>1567123268-1109041096+361643820</f>
        <v>819725992</v>
      </c>
      <c r="N21" s="9">
        <v>0</v>
      </c>
      <c r="P21" s="9">
        <v>0</v>
      </c>
      <c r="R21" s="21">
        <f t="shared" si="1"/>
        <v>819725992</v>
      </c>
    </row>
    <row r="22" spans="1:18" ht="21.75" customHeight="1" x14ac:dyDescent="0.2">
      <c r="A22" s="54" t="str">
        <f>اوراق!A15</f>
        <v>اوراق  تامین مالی جمعی ایساطوسی</v>
      </c>
      <c r="B22" s="54"/>
      <c r="D22" s="21">
        <v>172646030</v>
      </c>
      <c r="F22" s="9">
        <v>0</v>
      </c>
      <c r="H22" s="9">
        <v>0</v>
      </c>
      <c r="J22" s="21">
        <f t="shared" si="0"/>
        <v>172646030</v>
      </c>
      <c r="L22" s="21">
        <f>529844679+J22-541751312</f>
        <v>160739397</v>
      </c>
      <c r="N22" s="9">
        <v>0</v>
      </c>
      <c r="P22" s="9">
        <v>0</v>
      </c>
      <c r="R22" s="21">
        <f t="shared" si="1"/>
        <v>160739397</v>
      </c>
    </row>
    <row r="23" spans="1:18" ht="21.75" customHeight="1" x14ac:dyDescent="0.2">
      <c r="A23" s="54" t="str">
        <f>اوراق!A16</f>
        <v>اوراق  تامین مالی جمعی ایساقطعه</v>
      </c>
      <c r="B23" s="54"/>
      <c r="D23" s="21">
        <v>934246593</v>
      </c>
      <c r="F23" s="9">
        <v>0</v>
      </c>
      <c r="H23" s="9">
        <v>0</v>
      </c>
      <c r="J23" s="21">
        <f t="shared" si="0"/>
        <v>934246593</v>
      </c>
      <c r="L23" s="21">
        <f>2621917782+J23-2742465753</f>
        <v>813698622</v>
      </c>
      <c r="N23" s="9">
        <v>0</v>
      </c>
      <c r="P23" s="9">
        <v>0</v>
      </c>
      <c r="R23" s="21">
        <f t="shared" si="1"/>
        <v>813698622</v>
      </c>
    </row>
    <row r="24" spans="1:18" ht="21.75" customHeight="1" x14ac:dyDescent="0.2">
      <c r="A24" s="54" t="str">
        <f>اوراق!A17</f>
        <v>اوراق  تامین مالی جمعی ایسایلیک</v>
      </c>
      <c r="B24" s="54"/>
      <c r="D24" s="21">
        <v>10915270</v>
      </c>
      <c r="F24" s="9">
        <v>0</v>
      </c>
      <c r="H24" s="9">
        <v>0</v>
      </c>
      <c r="J24" s="21">
        <f>D24</f>
        <v>10915270</v>
      </c>
      <c r="L24" s="21">
        <f>J24</f>
        <v>10915270</v>
      </c>
      <c r="N24" s="9">
        <v>0</v>
      </c>
      <c r="P24" s="9">
        <v>0</v>
      </c>
      <c r="R24" s="21">
        <f t="shared" si="1"/>
        <v>10915270</v>
      </c>
    </row>
    <row r="25" spans="1:18" ht="21.75" customHeight="1" x14ac:dyDescent="0.2">
      <c r="A25" s="58" t="s">
        <v>65</v>
      </c>
      <c r="B25" s="58"/>
      <c r="D25" s="24">
        <f>SUM(D9:D24)</f>
        <v>3120667017</v>
      </c>
      <c r="F25" s="24">
        <f>SUM(F9:F24)</f>
        <v>548431620</v>
      </c>
      <c r="H25" s="14">
        <f>SUM(H9:H24)</f>
        <v>0</v>
      </c>
      <c r="J25" s="24">
        <f>SUM(J9:J24)</f>
        <v>3669098637</v>
      </c>
      <c r="L25" s="24">
        <f>SUM(L9:L24)</f>
        <v>26942470618</v>
      </c>
      <c r="N25" s="24">
        <f>SUM(N9:N24)</f>
        <v>547610316</v>
      </c>
      <c r="P25" s="24">
        <f>SUM(P9:P24)</f>
        <v>2919888540</v>
      </c>
      <c r="R25" s="24">
        <f>SUM(R9:R24)</f>
        <v>30409969474</v>
      </c>
    </row>
  </sheetData>
  <mergeCells count="24">
    <mergeCell ref="A1:R1"/>
    <mergeCell ref="A2:R2"/>
    <mergeCell ref="A3:R3"/>
    <mergeCell ref="B5:R5"/>
    <mergeCell ref="D6:J6"/>
    <mergeCell ref="L6:R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25:B25"/>
    <mergeCell ref="A18:B18"/>
    <mergeCell ref="A19:B19"/>
    <mergeCell ref="A20:B20"/>
    <mergeCell ref="A21:B21"/>
    <mergeCell ref="A22:B22"/>
    <mergeCell ref="A23:B23"/>
    <mergeCell ref="A24:B24"/>
  </mergeCells>
  <pageMargins left="0.39" right="0.39" top="0.39" bottom="0.39" header="0" footer="0"/>
  <pageSetup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صورت وضعیت</vt:lpstr>
      <vt:lpstr>سهام</vt:lpstr>
      <vt:lpstr>سپرده کالایی</vt:lpstr>
      <vt:lpstr>اوراق</vt:lpstr>
      <vt:lpstr>سپرده</vt:lpstr>
      <vt:lpstr>درآمد</vt:lpstr>
      <vt:lpstr>درآمد سرمایه گذاری در سهام</vt:lpstr>
      <vt:lpstr>درآمد سرمایه گذاری درسپرده کالا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meysam rameshi</cp:lastModifiedBy>
  <dcterms:created xsi:type="dcterms:W3CDTF">2026-01-24T05:54:32Z</dcterms:created>
  <dcterms:modified xsi:type="dcterms:W3CDTF">2026-01-25T07:03:55Z</dcterms:modified>
</cp:coreProperties>
</file>