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860B05-0CD2-4655-AA6E-F829750A9360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سپرده کالا" sheetId="10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اوراق!$A$1:$AM$19</definedName>
    <definedName name="_xlnm.Print_Area" localSheetId="5">درآمد!$A$1:$K$13</definedName>
    <definedName name="_xlnm.Print_Area" localSheetId="15">'درآمد اعمال اختیار'!$A$1:$Z$12</definedName>
    <definedName name="_xlnm.Print_Area" localSheetId="9">'درآمد سپرده بانکی'!$A$1:$K$12</definedName>
    <definedName name="_xlnm.Print_Area" localSheetId="8">'درآمد سرمایه گذاری در اوراق به'!$A$1:$S$24</definedName>
    <definedName name="_xlnm.Print_Area" localSheetId="6">'درآمد سرمایه گذاری در سهام'!$A$1:$X$92</definedName>
    <definedName name="_xlnm.Print_Area" localSheetId="7">'درآمد سرمایه گذاری درسپرده کالا'!$A$1:$V$11</definedName>
    <definedName name="_xlnm.Print_Area" localSheetId="11">'درآمد سود سهام'!$A$1:$T$45</definedName>
    <definedName name="_xlnm.Print_Area" localSheetId="16">'درآمد ناشی از تغییر قیمت اوراق'!$A$1:$S$52</definedName>
    <definedName name="_xlnm.Print_Area" localSheetId="14">'درآمد ناشی از فروش'!$A$1:$S$88</definedName>
    <definedName name="_xlnm.Print_Area" localSheetId="10">'سایر درآمدها'!$A$1:$G$10</definedName>
    <definedName name="_xlnm.Print_Area" localSheetId="4">سپرده!$A$1:$M$13</definedName>
    <definedName name="_xlnm.Print_Area" localSheetId="12">'سود اوراق بهادار'!$A$1:$U$23</definedName>
    <definedName name="_xlnm.Print_Area" localSheetId="13">'سود سپرده بانکی'!$A$1:$N$12</definedName>
    <definedName name="_xlnm.Print_Area" localSheetId="1">سهام!$A$1:$AB$55</definedName>
    <definedName name="_xlnm.Print_Area" localSheetId="0">'صورت وضعیت'!$A$1:$C$13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5" l="1"/>
  <c r="AJ14" i="5"/>
  <c r="AJ15" i="5"/>
  <c r="AJ16" i="5"/>
  <c r="AJ17" i="5"/>
  <c r="AJ18" i="5"/>
  <c r="AJ12" i="5"/>
  <c r="AH13" i="5"/>
  <c r="AH14" i="5"/>
  <c r="AH15" i="5"/>
  <c r="AH16" i="5"/>
  <c r="AH17" i="5"/>
  <c r="AH18" i="5"/>
  <c r="AH12" i="5"/>
  <c r="T17" i="17" l="1"/>
  <c r="T18" i="17"/>
  <c r="T19" i="17"/>
  <c r="T20" i="17"/>
  <c r="T21" i="17"/>
  <c r="T22" i="17"/>
  <c r="T16" i="17"/>
  <c r="P17" i="17"/>
  <c r="P18" i="17"/>
  <c r="P19" i="17"/>
  <c r="P20" i="17"/>
  <c r="P21" i="17"/>
  <c r="P22" i="17"/>
  <c r="P16" i="17"/>
  <c r="N17" i="17"/>
  <c r="N18" i="17"/>
  <c r="N19" i="17"/>
  <c r="N20" i="17"/>
  <c r="N21" i="17"/>
  <c r="N22" i="17"/>
  <c r="N16" i="17"/>
  <c r="J17" i="17" l="1"/>
  <c r="J18" i="17"/>
  <c r="J19" i="17"/>
  <c r="J20" i="17"/>
  <c r="J21" i="17"/>
  <c r="J22" i="17"/>
  <c r="J16" i="17"/>
  <c r="R18" i="11"/>
  <c r="R19" i="11"/>
  <c r="R20" i="11"/>
  <c r="R21" i="11"/>
  <c r="R22" i="11"/>
  <c r="R23" i="11"/>
  <c r="R17" i="11"/>
  <c r="L17" i="11"/>
  <c r="L18" i="11"/>
  <c r="L19" i="11"/>
  <c r="L20" i="11"/>
  <c r="L21" i="11"/>
  <c r="L22" i="11"/>
  <c r="L23" i="11"/>
  <c r="J18" i="11" l="1"/>
  <c r="J19" i="11"/>
  <c r="J20" i="11"/>
  <c r="J21" i="11"/>
  <c r="J22" i="11"/>
  <c r="J23" i="11"/>
  <c r="J17" i="11"/>
  <c r="Q88" i="19"/>
  <c r="O88" i="19"/>
  <c r="M88" i="19"/>
  <c r="K88" i="19"/>
  <c r="I88" i="19"/>
  <c r="G88" i="19"/>
  <c r="E88" i="19"/>
  <c r="C88" i="19"/>
  <c r="Q52" i="21"/>
  <c r="O52" i="21"/>
  <c r="M52" i="21"/>
  <c r="K52" i="21"/>
  <c r="I52" i="21"/>
  <c r="G52" i="21"/>
  <c r="E52" i="21"/>
  <c r="C52" i="21"/>
  <c r="Y12" i="20" l="1"/>
  <c r="M12" i="18"/>
  <c r="K12" i="18"/>
  <c r="I12" i="18"/>
  <c r="G12" i="18"/>
  <c r="E12" i="18"/>
  <c r="C12" i="18"/>
  <c r="T23" i="17"/>
  <c r="R23" i="17"/>
  <c r="P23" i="17"/>
  <c r="N23" i="17"/>
  <c r="L23" i="17"/>
  <c r="J23" i="17"/>
  <c r="D24" i="11"/>
  <c r="S45" i="15"/>
  <c r="Q45" i="15"/>
  <c r="O45" i="15"/>
  <c r="M45" i="15"/>
  <c r="K45" i="15"/>
  <c r="I45" i="15"/>
  <c r="F10" i="14"/>
  <c r="D10" i="14"/>
  <c r="F12" i="8"/>
  <c r="J12" i="8" s="1"/>
  <c r="F11" i="8"/>
  <c r="J11" i="8" s="1"/>
  <c r="H12" i="13"/>
  <c r="D12" i="13"/>
  <c r="R24" i="11"/>
  <c r="P24" i="11"/>
  <c r="N24" i="11"/>
  <c r="L24" i="11"/>
  <c r="J24" i="11"/>
  <c r="F10" i="8" s="1"/>
  <c r="H24" i="11"/>
  <c r="F24" i="11"/>
  <c r="J9" i="8"/>
  <c r="J8" i="8"/>
  <c r="F9" i="8"/>
  <c r="F8" i="8"/>
  <c r="P92" i="9"/>
  <c r="S92" i="9"/>
  <c r="W92" i="9"/>
  <c r="L92" i="9"/>
  <c r="U92" i="9"/>
  <c r="N92" i="9"/>
  <c r="J92" i="9"/>
  <c r="H92" i="9"/>
  <c r="F92" i="9"/>
  <c r="D92" i="9"/>
  <c r="R10" i="10"/>
  <c r="L10" i="10"/>
  <c r="U10" i="10"/>
  <c r="V9" i="10" s="1"/>
  <c r="V10" i="10" s="1"/>
  <c r="P10" i="10"/>
  <c r="N10" i="10"/>
  <c r="J10" i="10"/>
  <c r="H10" i="10"/>
  <c r="F10" i="10"/>
  <c r="D10" i="10"/>
  <c r="F13" i="8" l="1"/>
  <c r="H12" i="8" s="1"/>
  <c r="J10" i="8"/>
  <c r="J13" i="8" s="1"/>
  <c r="L13" i="7"/>
  <c r="L10" i="7"/>
  <c r="L11" i="7"/>
  <c r="L12" i="7"/>
  <c r="L9" i="7"/>
  <c r="J13" i="7"/>
  <c r="H13" i="7"/>
  <c r="F13" i="7"/>
  <c r="D13" i="7"/>
  <c r="AH19" i="5"/>
  <c r="AD19" i="5"/>
  <c r="AB19" i="5"/>
  <c r="Z19" i="5"/>
  <c r="X19" i="5"/>
  <c r="V19" i="5"/>
  <c r="T19" i="5"/>
  <c r="R19" i="5"/>
  <c r="P19" i="5"/>
  <c r="AJ19" i="5"/>
  <c r="AA10" i="22"/>
  <c r="Z10" i="22"/>
  <c r="AB9" i="22" s="1"/>
  <c r="AB10" i="22" s="1"/>
  <c r="Y10" i="22"/>
  <c r="X10" i="22"/>
  <c r="W10" i="22"/>
  <c r="V10" i="22"/>
  <c r="U10" i="22"/>
  <c r="T10" i="22"/>
  <c r="S10" i="22"/>
  <c r="R10" i="22"/>
  <c r="Q10" i="22"/>
  <c r="P10" i="22"/>
  <c r="O10" i="22"/>
  <c r="N10" i="22"/>
  <c r="L10" i="22"/>
  <c r="J10" i="22"/>
  <c r="H10" i="22"/>
  <c r="F10" i="22"/>
  <c r="V55" i="2"/>
  <c r="T55" i="2"/>
  <c r="R55" i="2"/>
  <c r="P55" i="2"/>
  <c r="N55" i="2"/>
  <c r="L55" i="2"/>
  <c r="J55" i="2"/>
  <c r="H55" i="2"/>
  <c r="E55" i="2"/>
  <c r="Z55" i="2"/>
  <c r="X55" i="2"/>
  <c r="AL11" i="5" l="1"/>
  <c r="AL12" i="5"/>
  <c r="AL16" i="5"/>
  <c r="AL9" i="5"/>
  <c r="AL10" i="5"/>
  <c r="AL13" i="5"/>
  <c r="AL15" i="5"/>
  <c r="AL14" i="5"/>
  <c r="AL18" i="5"/>
  <c r="AL17" i="5"/>
  <c r="H11" i="8"/>
  <c r="H10" i="8"/>
  <c r="H8" i="8"/>
  <c r="H9" i="8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9" i="2"/>
  <c r="AL19" i="5" l="1"/>
  <c r="H13" i="8"/>
  <c r="AB55" i="2"/>
</calcChain>
</file>

<file path=xl/sharedStrings.xml><?xml version="1.0" encoding="utf-8"?>
<sst xmlns="http://schemas.openxmlformats.org/spreadsheetml/2006/main" count="750" uniqueCount="264">
  <si>
    <t>صندوق سرمایه‌گذاری مشترک ایساتیس پویای یزد</t>
  </si>
  <si>
    <t>صورت وضعیت پرتفوی</t>
  </si>
  <si>
    <t>برای ماه منتهی به 1404/09/27</t>
  </si>
  <si>
    <t>-1</t>
  </si>
  <si>
    <t>سرمایه گذاری ها</t>
  </si>
  <si>
    <t>-1-1</t>
  </si>
  <si>
    <t>سرمایه گذاری در سهام و حق تقدم سهام</t>
  </si>
  <si>
    <t>1404/08/27</t>
  </si>
  <si>
    <t>تغییرات طی دوره</t>
  </si>
  <si>
    <t>1404/09/27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</si>
  <si>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</si>
  <si>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</si>
  <si>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</si>
  <si>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</si>
  <si>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</si>
  <si>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</si>
  <si>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</si>
  <si>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</si>
  <si>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</si>
  <si>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</si>
  <si>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</si>
  <si>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بیمه زندگی ایساتیس</t>
  </si>
  <si>
    <t>پالایش نفت اصفهان</t>
  </si>
  <si>
    <t>پتروشیمی نوری</t>
  </si>
  <si>
    <t>پخش هجرت</t>
  </si>
  <si>
    <t>پست پیشگامان</t>
  </si>
  <si>
    <t>پلیمر آریا ساسول</t>
  </si>
  <si>
    <t>پویا زرکان آق دره</t>
  </si>
  <si>
    <t>تولید انرژی برق شمس پاسارگاد</t>
  </si>
  <si>
    <t>چینی ایران</t>
  </si>
  <si>
    <t>ح . سرمایه‌گذاری‌ سپه‌</t>
  </si>
  <si>
    <t>س. نفت و گاز و پتروشیمی تأمین</t>
  </si>
  <si>
    <t>س. و توسعه صنایع لاستیک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</si>
  <si>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</si>
  <si>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</si>
  <si>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</si>
  <si>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</si>
  <si>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</si>
  <si>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</si>
  <si>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</si>
  <si>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</si>
  <si>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سیمان‌ تهران‌</t>
  </si>
  <si>
    <t>شمش طلا GoldBar</t>
  </si>
  <si>
    <t>شیمی‌ داروئی‌ داروپخش‌</t>
  </si>
  <si>
    <t>صنایع پتروشیمی خلیج فارس</t>
  </si>
  <si>
    <t>صنایع‌شیمیایی‌سینا</t>
  </si>
  <si>
    <t>فجر انرژی خلیج فارس</t>
  </si>
  <si>
    <t>فولاد امیرکبیرکاشان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</si>
  <si>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</si>
  <si>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</si>
  <si>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</si>
  <si>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</si>
  <si>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</si>
  <si>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ماشین‌ سازی‌ اراک‌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</si>
  <si>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</si>
  <si>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</si>
  <si>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</si>
  <si>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</si>
  <si>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نیروکلر</t>
  </si>
  <si>
    <t>سرمایه گذاری گروه توسعه ملی</t>
  </si>
  <si>
    <t>بانک تجارت</t>
  </si>
  <si>
    <t>فولاد  خوزستان</t>
  </si>
  <si>
    <t>کویر تایر</t>
  </si>
  <si>
    <t>بانک ملت</t>
  </si>
  <si>
    <t>سرمایه گذاری صدرتامین</t>
  </si>
  <si>
    <t>ح . ایران‌ ترانسفو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</si>
  <si>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</si>
  <si>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</si>
  <si>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</si>
  <si>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</si>
  <si>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</si>
  <si>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</si>
  <si>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</si>
  <si>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</si>
  <si>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</si>
  <si>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</si>
  <si>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</si>
  <si>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</si>
  <si>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</si>
  <si>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</si>
  <si>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فردادماوند14080220</t>
  </si>
  <si>
    <t>بله</t>
  </si>
  <si>
    <t>1404/02/20</t>
  </si>
  <si>
    <t>1408/02/20</t>
  </si>
  <si>
    <t>مرابحه عام دولت234-ش.خ070808</t>
  </si>
  <si>
    <t>1404/07/08</t>
  </si>
  <si>
    <t>1407/08/08</t>
  </si>
  <si>
    <t>مرابحه عام دولت236-ش.خ070815</t>
  </si>
  <si>
    <t>1404/07/15</t>
  </si>
  <si>
    <t>1407/08/15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</si>
  <si>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</si>
  <si>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</si>
  <si>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</si>
  <si>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</si>
  <si>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</si>
  <si>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</si>
  <si>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</si>
  <si>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</si>
  <si>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</si>
  <si>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</si>
  <si>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</si>
  <si>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</si>
  <si>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</si>
  <si>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</si>
  <si>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</si>
  <si>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</si>
  <si>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</si>
  <si>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</si>
  <si>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</si>
  <si>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</si>
  <si>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</si>
  <si>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</si>
  <si>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</si>
  <si>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</si>
  <si>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</si>
  <si>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</si>
  <si>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</si>
  <si>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</si>
  <si>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</si>
  <si>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</si>
  <si>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سرامیک‌های‌صنعتی‌اردکان‌</t>
  </si>
  <si>
    <t>بیمه پردیس 50% تادیه</t>
  </si>
  <si>
    <t>ملی‌ سرب‌وروی‌ ایران‌</t>
  </si>
  <si>
    <t>صنایع ارتباطی آوا</t>
  </si>
  <si>
    <t>کاشی‌ پارس‌</t>
  </si>
  <si>
    <t>سرمایه‌گذاری‌صندوق‌بازنشستگی‌</t>
  </si>
  <si>
    <t>فرانسوز یزد</t>
  </si>
  <si>
    <t>گروه توسعه مالی مهرآیندگان</t>
  </si>
  <si>
    <t>قنداصفهان‌</t>
  </si>
  <si>
    <t>بانک‌اقتصادنوین‌</t>
  </si>
  <si>
    <t>عطرین نخ قم</t>
  </si>
  <si>
    <t>صنایع پتروشیمی کرمانشاه</t>
  </si>
  <si>
    <t>پالایش نفت بندرعباس</t>
  </si>
  <si>
    <t>داروسازی دانا</t>
  </si>
  <si>
    <t>صنایع فروآلیاژ ایران</t>
  </si>
  <si>
    <t>سیمان‌ ایلام‌</t>
  </si>
  <si>
    <t>قاسم ایران</t>
  </si>
  <si>
    <t>کارخانجات‌داروپخش‌</t>
  </si>
  <si>
    <t>صنایع گلدیران</t>
  </si>
  <si>
    <t>پتروشیمی پردیس</t>
  </si>
  <si>
    <t>بانک صادرات ایران</t>
  </si>
  <si>
    <t>پالایش نفت تهران</t>
  </si>
  <si>
    <t>پتروشیمی پارس</t>
  </si>
  <si>
    <t>پتروشیمی جم</t>
  </si>
  <si>
    <t>گروه مالی مهرگان تامین پارس</t>
  </si>
  <si>
    <t>آهن و فولاد غدیر ایرانیان</t>
  </si>
  <si>
    <t>پتروشیمی‌شیراز</t>
  </si>
  <si>
    <t>بانک سامان</t>
  </si>
  <si>
    <t>تولیدی‌ کاشی‌ تکسرام‌</t>
  </si>
  <si>
    <t>گواهی سپرده کالایی شمش طلا غیرفعال</t>
  </si>
  <si>
    <t>سرمایه‌گذاری‌توکافولاد(هلدینگ</t>
  </si>
  <si>
    <t>فولاد کاوه جنوب کیش</t>
  </si>
  <si>
    <t>اخشان خراسان</t>
  </si>
  <si>
    <t>صنعتی‌ بهشهر</t>
  </si>
  <si>
    <t>ذوب آهن اصفهان</t>
  </si>
  <si>
    <t>ح . معدنی‌وصنعتی‌چادرملو</t>
  </si>
  <si>
    <t>سیمان‌ بهبهان‌</t>
  </si>
  <si>
    <t>سرمایه گذاری مهر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</si>
  <si>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</si>
  <si>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</si>
  <si>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</si>
  <si>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</si>
  <si>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</si>
  <si>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</si>
  <si>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صکوک اجاره اخابر61-3ماهه23%</t>
  </si>
  <si>
    <t>صکوک اجاره فولاد065-بدون ضامن</t>
  </si>
  <si>
    <t>صکوک مرابحه اندیمشک07-6ماهه23%</t>
  </si>
  <si>
    <t>مرابحه سمگا-دماوند060907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</si>
  <si>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</si>
  <si>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</si>
  <si>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</si>
  <si>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</si>
  <si>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</si>
  <si>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</si>
  <si>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</si>
  <si>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</si>
  <si>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</si>
  <si>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</si>
  <si>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</si>
  <si>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</si>
  <si>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</si>
  <si>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</si>
  <si>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</si>
  <si>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</si>
  <si>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</si>
  <si>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</si>
  <si>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</si>
  <si>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</si>
  <si>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1404/05/29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</si>
  <si>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</si>
  <si>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</si>
  <si>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</si>
  <si>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</si>
  <si>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</si>
  <si>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</si>
  <si>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</si>
  <si>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</si>
  <si>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1404/06/23</t>
  </si>
  <si>
    <t>1404/07/30</t>
  </si>
  <si>
    <t>1404/06/26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</si>
  <si>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</si>
  <si>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</si>
  <si>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</si>
  <si>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</si>
  <si>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</si>
  <si>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</si>
  <si>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</si>
  <si>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</si>
  <si>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</si>
  <si>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</si>
  <si>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</si>
  <si>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</si>
  <si>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</si>
  <si>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</si>
  <si>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1407/10/06</t>
  </si>
  <si>
    <t>1406/09/07</t>
  </si>
  <si>
    <t>1406/05/22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</si>
  <si>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</si>
  <si>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</si>
  <si>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</si>
  <si>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</si>
  <si>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</si>
  <si>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</si>
  <si>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</si>
  <si>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</si>
  <si>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</si>
  <si>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</si>
  <si>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</si>
  <si>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</si>
  <si>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</si>
  <si>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</si>
  <si>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</si>
  <si>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</si>
  <si>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</si>
  <si>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</si>
  <si>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</si>
  <si>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</si>
  <si>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1404/07/27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</si>
  <si>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</si>
  <si>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</si>
  <si>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</si>
  <si>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</si>
  <si>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</si>
  <si>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</si>
  <si>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خیر</t>
  </si>
  <si>
    <t>1404/12/13</t>
  </si>
  <si>
    <t>1405/02/13</t>
  </si>
  <si>
    <t>1405/04/21</t>
  </si>
  <si>
    <t>1405/05/22</t>
  </si>
  <si>
    <t>1405/06/31</t>
  </si>
  <si>
    <t>1405/07/01</t>
  </si>
  <si>
    <t>1404/02/13</t>
  </si>
  <si>
    <t>1404/05/22</t>
  </si>
  <si>
    <t>1404/06/31</t>
  </si>
  <si>
    <t>1404/07/01</t>
  </si>
  <si>
    <t>بانک ملی</t>
  </si>
  <si>
    <t>بانک خاورمیانه</t>
  </si>
  <si>
    <t>بانک پاسارگاد</t>
  </si>
  <si>
    <t>درآمد حاصل از سرمایه گذاری در سپرده کالایی</t>
  </si>
  <si>
    <t>برای ماه منتهی به 1404/08/27</t>
  </si>
  <si>
    <t>درآمد حاصل از سرمایه­گذاری در سپرده کالایی</t>
  </si>
  <si>
    <t>اوراق تامین مالی جمعی ایساپاسا</t>
  </si>
  <si>
    <t>1403/11/06</t>
  </si>
  <si>
    <t>1404/07/28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</si>
</sst>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-_ ;_ * #,##0.00\-_ ;_ * &quot;-&quot;??_-_ ;_ @_ "/>
    <numFmt numFmtId="164" formatCode="#,##0.000\ ;[Red]\(#,##0.000\);\-\ "/>
    <numFmt numFmtId="165" formatCode="#,##0\ ;[Red]\(#,##0\);\-\ ;"/>
    <numFmt numFmtId="166" formatCode="#,##0.0000"/>
    <numFmt numFmtId="167" formatCode="#,##0.00\ ;[Red]\(#,##0.00\);\-\ "/>
    <numFmt numFmtId="168" formatCode="#,##0.0"/>
    <numFmt numFmtId="169" formatCode="0.0%"/>
    <numFmt numFmtId="170" formatCode="#,##0_ ;[Red]\-#,##0\ 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sz val="12"/>
      <color theme="1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165" fontId="4" fillId="0" borderId="2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4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0" fillId="0" borderId="0" xfId="0" applyNumberFormat="1" applyAlignment="1">
      <alignment horizontal="left"/>
    </xf>
    <xf numFmtId="3" fontId="4" fillId="0" borderId="0" xfId="0" applyNumberFormat="1" applyFont="1" applyAlignment="1">
      <alignment vertical="top"/>
    </xf>
    <xf numFmtId="165" fontId="7" fillId="0" borderId="5" xfId="0" applyNumberFormat="1" applyFont="1" applyBorder="1" applyAlignment="1">
      <alignment horizontal="right" vertical="top"/>
    </xf>
    <xf numFmtId="167" fontId="7" fillId="0" borderId="5" xfId="0" applyNumberFormat="1" applyFont="1" applyBorder="1" applyAlignment="1">
      <alignment horizontal="right" vertical="top"/>
    </xf>
    <xf numFmtId="165" fontId="0" fillId="0" borderId="0" xfId="0" applyNumberFormat="1"/>
    <xf numFmtId="168" fontId="4" fillId="0" borderId="0" xfId="0" applyNumberFormat="1" applyFont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9" fontId="4" fillId="0" borderId="0" xfId="2" applyFont="1" applyBorder="1" applyAlignment="1">
      <alignment horizontal="right" vertical="top"/>
    </xf>
    <xf numFmtId="10" fontId="4" fillId="0" borderId="0" xfId="2" applyNumberFormat="1" applyFont="1" applyBorder="1" applyAlignment="1">
      <alignment horizontal="right" vertical="top"/>
    </xf>
    <xf numFmtId="9" fontId="4" fillId="0" borderId="5" xfId="2" applyFont="1" applyBorder="1" applyAlignment="1">
      <alignment horizontal="right" vertical="top"/>
    </xf>
    <xf numFmtId="169" fontId="4" fillId="0" borderId="5" xfId="2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170" fontId="4" fillId="0" borderId="0" xfId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170" fontId="4" fillId="0" borderId="0" xfId="1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1555749</xdr:colOff>
      <xdr:row>4</xdr:row>
      <xdr:rowOff>170295</xdr:rowOff>
    </xdr:from>
    <xdr:to>
      <xdr:col>1</xdr:col>
      <xdr:colOff>2066924</xdr:colOff>
      <xdr:row>12</xdr:row>
      <xdr:rowOff>114047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E2BE06-3377-4151-A309-8C0EA9AB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534001" y="1579995"/>
          <a:ext cx="5359400" cy="535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rightToLeft="1" tabSelected="1" view="pageBreakPreview" zoomScaleNormal="100" zoomScaleSheetLayoutView="100" workbookViewId="0">
      <selection sqref="A1:C1"/>
    </sheetView>
  </sheetViews>
  <sheetFormatPr defaultRowHeight="37.5" customHeight="1" x14ac:dyDescent="0.4"/>
  <cols>
    <col min="1" max="1" width="72.7109375" style="20" customWidth="1"/>
    <col min="2" max="2" width="45.42578125" style="20" customWidth="1"/>
    <col min="3" max="3" width="10.7109375" style="20" customWidth="1"/>
    <col min="4" max="16384" width="9.140625" style="20"/>
  </cols>
  <sheetData>
    <row r="1" spans="1:3" ht="35.25" customHeight="1" x14ac:dyDescent="0.4">
      <c r="A1" s="47" t="s">
        <v>0</v>
      </c>
      <c r="B1" s="47"/>
      <c r="C1" s="47"/>
    </row>
    <row r="2" spans="1:3" ht="33" customHeight="1" x14ac:dyDescent="0.4">
      <c r="A2" s="47" t="s">
        <v>1</v>
      </c>
      <c r="B2" s="47"/>
      <c r="C2" s="47"/>
    </row>
    <row r="3" spans="1:3" ht="36" customHeight="1" x14ac:dyDescent="0.4">
      <c r="A3" s="47" t="s">
        <v>2</v>
      </c>
      <c r="B3" s="47"/>
      <c r="C3" s="47"/>
    </row>
    <row r="4" spans="1:3" ht="7.35" customHeight="1" x14ac:dyDescent="0.4">
      <c r="A4" s="48"/>
      <c r="B4" s="48"/>
      <c r="C4" s="48"/>
    </row>
    <row r="5" spans="1:3" ht="123.6" customHeight="1" x14ac:dyDescent="0.4">
      <c r="A5" s="48"/>
      <c r="B5" s="48"/>
      <c r="C5" s="48"/>
    </row>
    <row r="6" spans="1:3" ht="123.6" customHeight="1" x14ac:dyDescent="0.4">
      <c r="A6" s="48"/>
      <c r="B6" s="48"/>
      <c r="C6" s="48"/>
    </row>
    <row r="7" spans="1:3" ht="30" x14ac:dyDescent="0.4">
      <c r="A7" s="48"/>
      <c r="B7" s="48"/>
      <c r="C7" s="48"/>
    </row>
    <row r="8" spans="1:3" ht="30" x14ac:dyDescent="0.4">
      <c r="A8" s="48"/>
      <c r="B8" s="48"/>
      <c r="C8" s="48"/>
    </row>
    <row r="9" spans="1:3" ht="30" x14ac:dyDescent="0.4">
      <c r="A9" s="48"/>
      <c r="B9" s="48"/>
      <c r="C9" s="48"/>
    </row>
    <row r="10" spans="1:3" ht="30" x14ac:dyDescent="0.4">
      <c r="A10" s="48"/>
      <c r="B10" s="48"/>
      <c r="C10" s="48"/>
    </row>
    <row r="11" spans="1:3" ht="30" x14ac:dyDescent="0.4">
      <c r="A11" s="48"/>
      <c r="B11" s="48"/>
      <c r="C11" s="48"/>
    </row>
    <row r="12" spans="1:3" ht="30" x14ac:dyDescent="0.4">
      <c r="A12" s="48"/>
      <c r="B12" s="48"/>
      <c r="C12" s="48"/>
    </row>
    <row r="13" spans="1:3" ht="30" x14ac:dyDescent="0.4">
      <c r="A13" s="48"/>
      <c r="B13" s="48"/>
      <c r="C13" s="48"/>
    </row>
    <row r="14" spans="1:3" ht="30" x14ac:dyDescent="0.4">
      <c r="A14" s="48"/>
      <c r="B14" s="48"/>
      <c r="C14" s="48"/>
    </row>
    <row r="15" spans="1:3" ht="30" x14ac:dyDescent="0.4">
      <c r="A15" s="48"/>
      <c r="B15" s="48"/>
      <c r="C15" s="48"/>
    </row>
    <row r="16" spans="1:3" ht="20.25" customHeight="1" x14ac:dyDescent="0.4">
      <c r="A16" s="48"/>
      <c r="B16" s="48"/>
      <c r="C16" s="48"/>
    </row>
    <row r="17" spans="1:3" ht="30" x14ac:dyDescent="0.4">
      <c r="A17" s="48"/>
      <c r="B17" s="48"/>
      <c r="C17" s="48"/>
    </row>
    <row r="18" spans="1:3" ht="30" x14ac:dyDescent="0.4">
      <c r="A18" s="48"/>
      <c r="B18" s="48"/>
      <c r="C18" s="48"/>
    </row>
    <row r="19" spans="1:3" ht="30" x14ac:dyDescent="0.4">
      <c r="A19" s="48"/>
      <c r="B19" s="48"/>
      <c r="C19" s="48"/>
    </row>
    <row r="20" spans="1:3" ht="30" x14ac:dyDescent="0.4">
      <c r="A20" s="48"/>
      <c r="B20" s="48"/>
      <c r="C20" s="48"/>
    </row>
    <row r="21" spans="1:3" ht="30" x14ac:dyDescent="0.4">
      <c r="A21" s="48"/>
      <c r="B21" s="48"/>
      <c r="C21" s="48"/>
    </row>
    <row r="22" spans="1:3" ht="30" x14ac:dyDescent="0.4">
      <c r="A22" s="48"/>
      <c r="B22" s="48"/>
      <c r="C22" s="48"/>
    </row>
    <row r="23" spans="1:3" ht="30" x14ac:dyDescent="0.4">
      <c r="A23" s="48"/>
      <c r="B23" s="48"/>
      <c r="C23" s="48"/>
    </row>
    <row r="24" spans="1:3" ht="30" x14ac:dyDescent="0.4">
      <c r="A24" s="48"/>
      <c r="B24" s="48"/>
      <c r="C24" s="48"/>
    </row>
    <row r="25" spans="1:3" ht="30" x14ac:dyDescent="0.4">
      <c r="A25" s="48"/>
      <c r="B25" s="48"/>
      <c r="C25" s="48"/>
    </row>
    <row r="26" spans="1:3" ht="30" x14ac:dyDescent="0.4">
      <c r="A26" s="48"/>
      <c r="B26" s="48"/>
      <c r="C26" s="48"/>
    </row>
    <row r="27" spans="1:3" ht="30" x14ac:dyDescent="0.4">
      <c r="A27" s="48"/>
      <c r="B27" s="48"/>
      <c r="C27" s="48"/>
    </row>
    <row r="28" spans="1:3" ht="30" x14ac:dyDescent="0.4">
      <c r="A28" s="48"/>
      <c r="B28" s="48"/>
      <c r="C28" s="48"/>
    </row>
    <row r="29" spans="1:3" ht="30" x14ac:dyDescent="0.4">
      <c r="A29" s="48"/>
      <c r="B29" s="48"/>
      <c r="C29" s="48"/>
    </row>
    <row r="30" spans="1:3" ht="30" x14ac:dyDescent="0.4">
      <c r="A30" s="48"/>
      <c r="B30" s="48"/>
      <c r="C30" s="48"/>
    </row>
    <row r="31" spans="1:3" ht="30" x14ac:dyDescent="0.4">
      <c r="A31" s="48"/>
      <c r="B31" s="48"/>
      <c r="C31" s="48"/>
    </row>
    <row r="32" spans="1:3" ht="30" x14ac:dyDescent="0.4">
      <c r="A32" s="48"/>
      <c r="B32" s="48"/>
      <c r="C32" s="48"/>
    </row>
    <row r="33" spans="1:3" ht="30" x14ac:dyDescent="0.4">
      <c r="A33" s="48"/>
      <c r="B33" s="48"/>
      <c r="C33" s="48"/>
    </row>
    <row r="34" spans="1:3" ht="30" x14ac:dyDescent="0.4">
      <c r="A34" s="48"/>
      <c r="B34" s="48"/>
      <c r="C34" s="48"/>
    </row>
    <row r="35" spans="1:3" ht="30" x14ac:dyDescent="0.4">
      <c r="A35" s="48"/>
      <c r="B35" s="48"/>
      <c r="C35" s="48"/>
    </row>
    <row r="36" spans="1:3" ht="30" x14ac:dyDescent="0.4">
      <c r="A36" s="48"/>
      <c r="B36" s="48"/>
      <c r="C36" s="48"/>
    </row>
    <row r="37" spans="1:3" ht="30" x14ac:dyDescent="0.4">
      <c r="A37" s="48"/>
      <c r="B37" s="48"/>
      <c r="C37" s="48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14.45" customHeight="1" x14ac:dyDescent="0.2">
      <c r="A5" s="1" t="s">
        <v>168</v>
      </c>
      <c r="B5" s="60" t="s">
        <v>169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 x14ac:dyDescent="0.2">
      <c r="D6" s="56" t="s">
        <v>114</v>
      </c>
      <c r="E6" s="56"/>
      <c r="F6" s="56"/>
      <c r="H6" s="56" t="s">
        <v>115</v>
      </c>
      <c r="I6" s="56"/>
      <c r="J6" s="56"/>
    </row>
    <row r="7" spans="1:10" ht="36.4" customHeight="1" x14ac:dyDescent="0.2">
      <c r="A7" s="56" t="s">
        <v>170</v>
      </c>
      <c r="B7" s="56"/>
      <c r="D7" s="19" t="s">
        <v>171</v>
      </c>
      <c r="E7" s="3"/>
      <c r="F7" s="19" t="s">
        <v>172</v>
      </c>
      <c r="H7" s="19" t="s">
        <v>171</v>
      </c>
      <c r="I7" s="3"/>
      <c r="J7" s="19" t="s">
        <v>172</v>
      </c>
    </row>
    <row r="8" spans="1:10" ht="21.75" customHeight="1" x14ac:dyDescent="0.2">
      <c r="A8" s="49" t="s">
        <v>147</v>
      </c>
      <c r="B8" s="49"/>
      <c r="D8" s="9">
        <v>12126</v>
      </c>
      <c r="F8" s="10"/>
      <c r="H8" s="9">
        <v>163695</v>
      </c>
      <c r="J8" s="10"/>
    </row>
    <row r="9" spans="1:10" ht="21.75" customHeight="1" x14ac:dyDescent="0.2">
      <c r="A9" s="49" t="s">
        <v>255</v>
      </c>
      <c r="B9" s="49"/>
      <c r="D9" s="9">
        <v>11556</v>
      </c>
      <c r="F9" s="10"/>
      <c r="H9" s="9">
        <v>163395</v>
      </c>
      <c r="J9" s="10"/>
    </row>
    <row r="10" spans="1:10" ht="21.75" customHeight="1" x14ac:dyDescent="0.2">
      <c r="A10" s="49" t="s">
        <v>256</v>
      </c>
      <c r="B10" s="49"/>
      <c r="D10" s="9">
        <v>3699409</v>
      </c>
      <c r="F10" s="10"/>
      <c r="H10" s="9">
        <v>43593551</v>
      </c>
      <c r="J10" s="10"/>
    </row>
    <row r="11" spans="1:10" ht="21.75" customHeight="1" x14ac:dyDescent="0.2">
      <c r="A11" s="49" t="s">
        <v>257</v>
      </c>
      <c r="B11" s="49"/>
      <c r="D11" s="9">
        <v>11055</v>
      </c>
      <c r="F11" s="10"/>
      <c r="H11" s="9">
        <v>110653</v>
      </c>
      <c r="J11" s="10"/>
    </row>
    <row r="12" spans="1:10" ht="21.75" customHeight="1" x14ac:dyDescent="0.2">
      <c r="A12" s="52" t="s">
        <v>66</v>
      </c>
      <c r="B12" s="52"/>
      <c r="D12" s="16">
        <f>SUM(D8:D11)</f>
        <v>3734146</v>
      </c>
      <c r="F12" s="16"/>
      <c r="H12" s="16">
        <f>SUM(H8:H11)</f>
        <v>44031294</v>
      </c>
      <c r="J12" s="1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9:B9"/>
    <mergeCell ref="A10:B10"/>
    <mergeCell ref="A11:B11"/>
    <mergeCell ref="A8:B8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60" zoomScaleNormal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96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29.1" customHeight="1" x14ac:dyDescent="0.2">
      <c r="A5" s="1" t="s">
        <v>173</v>
      </c>
      <c r="B5" s="60" t="s">
        <v>110</v>
      </c>
      <c r="C5" s="60"/>
      <c r="D5" s="60"/>
      <c r="E5" s="60"/>
      <c r="F5" s="60"/>
    </row>
    <row r="6" spans="1:6" ht="14.45" customHeight="1" x14ac:dyDescent="0.2">
      <c r="D6" s="2" t="s">
        <v>114</v>
      </c>
      <c r="F6" s="2" t="s">
        <v>9</v>
      </c>
    </row>
    <row r="7" spans="1:6" ht="14.45" customHeight="1" x14ac:dyDescent="0.2">
      <c r="A7" s="56" t="s">
        <v>110</v>
      </c>
      <c r="B7" s="56"/>
      <c r="D7" s="4" t="s">
        <v>93</v>
      </c>
      <c r="F7" s="4" t="s">
        <v>93</v>
      </c>
    </row>
    <row r="8" spans="1:6" ht="21.75" customHeight="1" x14ac:dyDescent="0.2">
      <c r="A8" s="57" t="s">
        <v>110</v>
      </c>
      <c r="B8" s="57"/>
      <c r="D8" s="6">
        <v>0</v>
      </c>
      <c r="F8" s="6">
        <v>113336830</v>
      </c>
    </row>
    <row r="9" spans="1:6" ht="21.75" customHeight="1" x14ac:dyDescent="0.2">
      <c r="A9" s="51" t="s">
        <v>174</v>
      </c>
      <c r="B9" s="51"/>
      <c r="D9" s="13">
        <v>324129959</v>
      </c>
      <c r="F9" s="13">
        <v>2401624629</v>
      </c>
    </row>
    <row r="10" spans="1:6" ht="21.75" customHeight="1" x14ac:dyDescent="0.2">
      <c r="A10" s="52" t="s">
        <v>66</v>
      </c>
      <c r="B10" s="52"/>
      <c r="D10" s="16">
        <f>SUM(D8:D9)</f>
        <v>324129959</v>
      </c>
      <c r="F10" s="16">
        <f>SUM(F8:F9)</f>
        <v>2514961459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5"/>
  <sheetViews>
    <sheetView rightToLeft="1" view="pageBreakPreview" topLeftCell="A13" zoomScale="60" zoomScaleNormal="100" workbookViewId="0">
      <selection sqref="A1:S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0" t="s">
        <v>117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 x14ac:dyDescent="0.2">
      <c r="A6" s="56" t="s">
        <v>67</v>
      </c>
      <c r="C6" s="56" t="s">
        <v>175</v>
      </c>
      <c r="D6" s="56"/>
      <c r="E6" s="56"/>
      <c r="F6" s="56"/>
      <c r="G6" s="56"/>
      <c r="I6" s="56" t="s">
        <v>114</v>
      </c>
      <c r="J6" s="56"/>
      <c r="K6" s="56"/>
      <c r="L6" s="56"/>
      <c r="M6" s="56"/>
      <c r="O6" s="56" t="s">
        <v>115</v>
      </c>
      <c r="P6" s="56"/>
      <c r="Q6" s="56"/>
      <c r="R6" s="56"/>
      <c r="S6" s="56"/>
    </row>
    <row r="7" spans="1:19" ht="39" customHeight="1" x14ac:dyDescent="0.2">
      <c r="A7" s="56"/>
      <c r="C7" s="19" t="s">
        <v>176</v>
      </c>
      <c r="D7" s="3"/>
      <c r="E7" s="19" t="s">
        <v>177</v>
      </c>
      <c r="F7" s="3"/>
      <c r="G7" s="19" t="s">
        <v>178</v>
      </c>
      <c r="I7" s="19" t="s">
        <v>179</v>
      </c>
      <c r="J7" s="3"/>
      <c r="K7" s="19" t="s">
        <v>180</v>
      </c>
      <c r="L7" s="3"/>
      <c r="M7" s="19" t="s">
        <v>181</v>
      </c>
      <c r="O7" s="19" t="s">
        <v>179</v>
      </c>
      <c r="P7" s="3"/>
      <c r="Q7" s="19" t="s">
        <v>180</v>
      </c>
      <c r="R7" s="3"/>
      <c r="S7" s="19" t="s">
        <v>181</v>
      </c>
    </row>
    <row r="8" spans="1:19" ht="21.75" customHeight="1" x14ac:dyDescent="0.2">
      <c r="A8" s="5" t="s">
        <v>47</v>
      </c>
      <c r="C8" s="5" t="s">
        <v>182</v>
      </c>
      <c r="E8" s="6">
        <v>6000000</v>
      </c>
      <c r="G8" s="6">
        <v>450</v>
      </c>
      <c r="I8" s="6">
        <v>0</v>
      </c>
      <c r="K8" s="6">
        <v>0</v>
      </c>
      <c r="M8" s="6">
        <v>0</v>
      </c>
      <c r="O8" s="6">
        <v>2700000000</v>
      </c>
      <c r="Q8" s="6">
        <v>0</v>
      </c>
      <c r="S8" s="6">
        <v>2700000000</v>
      </c>
    </row>
    <row r="9" spans="1:19" ht="21.75" customHeight="1" x14ac:dyDescent="0.2">
      <c r="A9" s="8" t="s">
        <v>36</v>
      </c>
      <c r="C9" s="8" t="s">
        <v>183</v>
      </c>
      <c r="E9" s="9">
        <v>5000000</v>
      </c>
      <c r="G9" s="9">
        <v>1100</v>
      </c>
      <c r="I9" s="9">
        <v>0</v>
      </c>
      <c r="K9" s="9">
        <v>0</v>
      </c>
      <c r="M9" s="9">
        <v>0</v>
      </c>
      <c r="O9" s="9">
        <v>5500000000</v>
      </c>
      <c r="Q9" s="9">
        <v>0</v>
      </c>
      <c r="S9" s="9">
        <v>5500000000</v>
      </c>
    </row>
    <row r="10" spans="1:19" ht="21.75" customHeight="1" x14ac:dyDescent="0.2">
      <c r="A10" s="8" t="s">
        <v>37</v>
      </c>
      <c r="C10" s="8" t="s">
        <v>184</v>
      </c>
      <c r="E10" s="9">
        <v>5000000</v>
      </c>
      <c r="G10" s="9">
        <v>1170</v>
      </c>
      <c r="I10" s="9">
        <v>0</v>
      </c>
      <c r="K10" s="9">
        <v>0</v>
      </c>
      <c r="M10" s="9">
        <v>0</v>
      </c>
      <c r="O10" s="9">
        <v>5850000000</v>
      </c>
      <c r="Q10" s="9">
        <v>0</v>
      </c>
      <c r="S10" s="9">
        <v>5850000000</v>
      </c>
    </row>
    <row r="11" spans="1:19" ht="21.75" customHeight="1" x14ac:dyDescent="0.2">
      <c r="A11" s="8" t="s">
        <v>56</v>
      </c>
      <c r="C11" s="8" t="s">
        <v>185</v>
      </c>
      <c r="E11" s="9">
        <v>3000000</v>
      </c>
      <c r="G11" s="9">
        <v>370</v>
      </c>
      <c r="I11" s="9">
        <v>0</v>
      </c>
      <c r="K11" s="9">
        <v>0</v>
      </c>
      <c r="M11" s="9">
        <v>0</v>
      </c>
      <c r="O11" s="9">
        <v>1110000000</v>
      </c>
      <c r="Q11" s="9">
        <v>0</v>
      </c>
      <c r="S11" s="9">
        <v>1110000000</v>
      </c>
    </row>
    <row r="12" spans="1:19" ht="21.75" customHeight="1" x14ac:dyDescent="0.2">
      <c r="A12" s="8" t="s">
        <v>19</v>
      </c>
      <c r="C12" s="8" t="s">
        <v>186</v>
      </c>
      <c r="E12" s="9">
        <v>4000000</v>
      </c>
      <c r="G12" s="9">
        <v>135</v>
      </c>
      <c r="I12" s="9">
        <v>0</v>
      </c>
      <c r="K12" s="9">
        <v>0</v>
      </c>
      <c r="M12" s="9">
        <v>0</v>
      </c>
      <c r="O12" s="9">
        <v>540000000</v>
      </c>
      <c r="Q12" s="9">
        <v>0</v>
      </c>
      <c r="S12" s="9">
        <v>540000000</v>
      </c>
    </row>
    <row r="13" spans="1:19" ht="21.75" customHeight="1" x14ac:dyDescent="0.2">
      <c r="A13" s="8" t="s">
        <v>49</v>
      </c>
      <c r="C13" s="8" t="s">
        <v>185</v>
      </c>
      <c r="E13" s="9">
        <v>10000000</v>
      </c>
      <c r="G13" s="9">
        <v>115</v>
      </c>
      <c r="I13" s="9">
        <v>0</v>
      </c>
      <c r="K13" s="9">
        <v>0</v>
      </c>
      <c r="M13" s="9">
        <v>0</v>
      </c>
      <c r="O13" s="9">
        <v>1150000000</v>
      </c>
      <c r="Q13" s="9">
        <v>0</v>
      </c>
      <c r="S13" s="9">
        <v>1150000000</v>
      </c>
    </row>
    <row r="14" spans="1:19" ht="21.75" customHeight="1" x14ac:dyDescent="0.2">
      <c r="A14" s="8" t="s">
        <v>43</v>
      </c>
      <c r="C14" s="8" t="s">
        <v>187</v>
      </c>
      <c r="E14" s="9">
        <v>1400000</v>
      </c>
      <c r="G14" s="9">
        <v>955</v>
      </c>
      <c r="I14" s="9">
        <v>0</v>
      </c>
      <c r="K14" s="9">
        <v>0</v>
      </c>
      <c r="M14" s="9">
        <v>0</v>
      </c>
      <c r="O14" s="9">
        <v>1337000000</v>
      </c>
      <c r="Q14" s="9">
        <v>0</v>
      </c>
      <c r="S14" s="9">
        <v>1337000000</v>
      </c>
    </row>
    <row r="15" spans="1:19" ht="21.75" customHeight="1" x14ac:dyDescent="0.2">
      <c r="A15" s="8" t="s">
        <v>148</v>
      </c>
      <c r="C15" s="8" t="s">
        <v>188</v>
      </c>
      <c r="E15" s="9">
        <v>1700000</v>
      </c>
      <c r="G15" s="9">
        <v>1</v>
      </c>
      <c r="I15" s="9">
        <v>0</v>
      </c>
      <c r="K15" s="9">
        <v>0</v>
      </c>
      <c r="M15" s="9">
        <v>0</v>
      </c>
      <c r="O15" s="9">
        <v>1700000</v>
      </c>
      <c r="Q15" s="9">
        <v>0</v>
      </c>
      <c r="S15" s="9">
        <v>1700000</v>
      </c>
    </row>
    <row r="16" spans="1:19" ht="21.75" customHeight="1" x14ac:dyDescent="0.2">
      <c r="A16" s="8" t="s">
        <v>120</v>
      </c>
      <c r="C16" s="8" t="s">
        <v>185</v>
      </c>
      <c r="E16" s="9">
        <v>7000000</v>
      </c>
      <c r="G16" s="9">
        <v>55</v>
      </c>
      <c r="I16" s="9">
        <v>0</v>
      </c>
      <c r="K16" s="9">
        <v>0</v>
      </c>
      <c r="M16" s="9">
        <v>0</v>
      </c>
      <c r="O16" s="9">
        <v>385000000</v>
      </c>
      <c r="Q16" s="9">
        <v>0</v>
      </c>
      <c r="S16" s="9">
        <v>385000000</v>
      </c>
    </row>
    <row r="17" spans="1:19" ht="21.75" customHeight="1" x14ac:dyDescent="0.2">
      <c r="A17" s="8" t="s">
        <v>40</v>
      </c>
      <c r="C17" s="8" t="s">
        <v>185</v>
      </c>
      <c r="E17" s="9">
        <v>1700000</v>
      </c>
      <c r="G17" s="9">
        <v>2070</v>
      </c>
      <c r="I17" s="9">
        <v>0</v>
      </c>
      <c r="K17" s="9">
        <v>0</v>
      </c>
      <c r="M17" s="9">
        <v>0</v>
      </c>
      <c r="O17" s="9">
        <v>3519000000</v>
      </c>
      <c r="Q17" s="9">
        <v>0</v>
      </c>
      <c r="S17" s="9">
        <v>3519000000</v>
      </c>
    </row>
    <row r="18" spans="1:19" ht="21.75" customHeight="1" x14ac:dyDescent="0.2">
      <c r="A18" s="8" t="s">
        <v>22</v>
      </c>
      <c r="C18" s="8" t="s">
        <v>189</v>
      </c>
      <c r="E18" s="9">
        <v>7000000</v>
      </c>
      <c r="G18" s="9">
        <v>360</v>
      </c>
      <c r="I18" s="9">
        <v>0</v>
      </c>
      <c r="K18" s="9">
        <v>0</v>
      </c>
      <c r="M18" s="9">
        <v>0</v>
      </c>
      <c r="O18" s="9">
        <v>2520000000</v>
      </c>
      <c r="Q18" s="9">
        <v>0</v>
      </c>
      <c r="S18" s="9">
        <v>2520000000</v>
      </c>
    </row>
    <row r="19" spans="1:19" ht="21.75" customHeight="1" x14ac:dyDescent="0.2">
      <c r="A19" s="8" t="s">
        <v>55</v>
      </c>
      <c r="C19" s="8" t="s">
        <v>190</v>
      </c>
      <c r="E19" s="9">
        <v>11000000</v>
      </c>
      <c r="G19" s="9">
        <v>380</v>
      </c>
      <c r="I19" s="9">
        <v>0</v>
      </c>
      <c r="K19" s="9">
        <v>0</v>
      </c>
      <c r="M19" s="9">
        <v>0</v>
      </c>
      <c r="O19" s="9">
        <v>4180000000</v>
      </c>
      <c r="Q19" s="9">
        <v>0</v>
      </c>
      <c r="S19" s="9">
        <v>4180000000</v>
      </c>
    </row>
    <row r="20" spans="1:19" ht="21.75" customHeight="1" x14ac:dyDescent="0.2">
      <c r="A20" s="8" t="s">
        <v>20</v>
      </c>
      <c r="C20" s="8" t="s">
        <v>191</v>
      </c>
      <c r="E20" s="9">
        <v>8800000</v>
      </c>
      <c r="G20" s="9">
        <v>54</v>
      </c>
      <c r="I20" s="9">
        <v>0</v>
      </c>
      <c r="K20" s="9">
        <v>0</v>
      </c>
      <c r="M20" s="9">
        <v>0</v>
      </c>
      <c r="O20" s="9">
        <v>475200000</v>
      </c>
      <c r="Q20" s="9">
        <v>0</v>
      </c>
      <c r="S20" s="9">
        <v>475200000</v>
      </c>
    </row>
    <row r="21" spans="1:19" ht="21.75" customHeight="1" x14ac:dyDescent="0.2">
      <c r="A21" s="8" t="s">
        <v>48</v>
      </c>
      <c r="C21" s="8" t="s">
        <v>192</v>
      </c>
      <c r="E21" s="9">
        <v>12000000</v>
      </c>
      <c r="G21" s="9">
        <v>280</v>
      </c>
      <c r="I21" s="9">
        <v>0</v>
      </c>
      <c r="K21" s="9">
        <v>0</v>
      </c>
      <c r="M21" s="9">
        <v>0</v>
      </c>
      <c r="O21" s="9">
        <v>3360000000</v>
      </c>
      <c r="Q21" s="9">
        <v>0</v>
      </c>
      <c r="S21" s="9">
        <v>3360000000</v>
      </c>
    </row>
    <row r="22" spans="1:19" ht="21.75" customHeight="1" x14ac:dyDescent="0.2">
      <c r="A22" s="8" t="s">
        <v>52</v>
      </c>
      <c r="C22" s="8" t="s">
        <v>193</v>
      </c>
      <c r="E22" s="9">
        <v>6600000</v>
      </c>
      <c r="G22" s="9">
        <v>7</v>
      </c>
      <c r="I22" s="9">
        <v>0</v>
      </c>
      <c r="K22" s="9">
        <v>0</v>
      </c>
      <c r="M22" s="9">
        <v>0</v>
      </c>
      <c r="O22" s="9">
        <v>46200000</v>
      </c>
      <c r="Q22" s="9">
        <v>0</v>
      </c>
      <c r="S22" s="9">
        <v>46200000</v>
      </c>
    </row>
    <row r="23" spans="1:19" ht="21.75" customHeight="1" x14ac:dyDescent="0.2">
      <c r="A23" s="8" t="s">
        <v>39</v>
      </c>
      <c r="C23" s="8" t="s">
        <v>194</v>
      </c>
      <c r="E23" s="9">
        <v>550000</v>
      </c>
      <c r="G23" s="9">
        <v>6810</v>
      </c>
      <c r="I23" s="9">
        <v>0</v>
      </c>
      <c r="K23" s="9">
        <v>0</v>
      </c>
      <c r="M23" s="9">
        <v>0</v>
      </c>
      <c r="O23" s="9">
        <v>3745500000</v>
      </c>
      <c r="Q23" s="9">
        <v>0</v>
      </c>
      <c r="S23" s="9">
        <v>3745500000</v>
      </c>
    </row>
    <row r="24" spans="1:19" ht="21.75" customHeight="1" x14ac:dyDescent="0.2">
      <c r="A24" s="8" t="s">
        <v>45</v>
      </c>
      <c r="C24" s="8" t="s">
        <v>195</v>
      </c>
      <c r="E24" s="9">
        <v>1000000</v>
      </c>
      <c r="G24" s="9">
        <v>155</v>
      </c>
      <c r="I24" s="9">
        <v>0</v>
      </c>
      <c r="K24" s="9">
        <v>0</v>
      </c>
      <c r="M24" s="9">
        <v>0</v>
      </c>
      <c r="O24" s="9">
        <v>155000000</v>
      </c>
      <c r="Q24" s="9">
        <v>0</v>
      </c>
      <c r="S24" s="9">
        <v>155000000</v>
      </c>
    </row>
    <row r="25" spans="1:19" ht="21.75" customHeight="1" x14ac:dyDescent="0.2">
      <c r="A25" s="8" t="s">
        <v>131</v>
      </c>
      <c r="C25" s="8" t="s">
        <v>196</v>
      </c>
      <c r="E25" s="9">
        <v>1100000</v>
      </c>
      <c r="G25" s="9">
        <v>970</v>
      </c>
      <c r="I25" s="9">
        <v>0</v>
      </c>
      <c r="K25" s="9">
        <v>0</v>
      </c>
      <c r="M25" s="9">
        <v>0</v>
      </c>
      <c r="O25" s="9">
        <v>1067000000</v>
      </c>
      <c r="Q25" s="9">
        <v>0</v>
      </c>
      <c r="S25" s="9">
        <v>1067000000</v>
      </c>
    </row>
    <row r="26" spans="1:19" ht="21.75" customHeight="1" x14ac:dyDescent="0.2">
      <c r="A26" s="8" t="s">
        <v>139</v>
      </c>
      <c r="C26" s="8" t="s">
        <v>197</v>
      </c>
      <c r="E26" s="9">
        <v>22000</v>
      </c>
      <c r="G26" s="9">
        <v>38000</v>
      </c>
      <c r="I26" s="9">
        <v>0</v>
      </c>
      <c r="K26" s="9">
        <v>0</v>
      </c>
      <c r="M26" s="9">
        <v>0</v>
      </c>
      <c r="O26" s="9">
        <v>836000000</v>
      </c>
      <c r="Q26" s="9">
        <v>0</v>
      </c>
      <c r="S26" s="9">
        <v>836000000</v>
      </c>
    </row>
    <row r="27" spans="1:19" ht="21.75" customHeight="1" x14ac:dyDescent="0.2">
      <c r="A27" s="8" t="s">
        <v>44</v>
      </c>
      <c r="C27" s="8" t="s">
        <v>198</v>
      </c>
      <c r="E27" s="9">
        <v>4000000</v>
      </c>
      <c r="G27" s="9">
        <v>510</v>
      </c>
      <c r="I27" s="9">
        <v>0</v>
      </c>
      <c r="K27" s="9">
        <v>0</v>
      </c>
      <c r="M27" s="9">
        <v>0</v>
      </c>
      <c r="O27" s="9">
        <v>2040000000</v>
      </c>
      <c r="Q27" s="9">
        <v>24844384</v>
      </c>
      <c r="S27" s="9">
        <v>2015155616</v>
      </c>
    </row>
    <row r="28" spans="1:19" ht="21.75" customHeight="1" x14ac:dyDescent="0.2">
      <c r="A28" s="8" t="s">
        <v>31</v>
      </c>
      <c r="C28" s="8" t="s">
        <v>199</v>
      </c>
      <c r="E28" s="9">
        <v>1700000</v>
      </c>
      <c r="G28" s="9">
        <v>2000</v>
      </c>
      <c r="I28" s="9">
        <v>0</v>
      </c>
      <c r="K28" s="9">
        <v>0</v>
      </c>
      <c r="M28" s="9">
        <v>0</v>
      </c>
      <c r="O28" s="9">
        <v>3400000000</v>
      </c>
      <c r="Q28" s="9">
        <v>0</v>
      </c>
      <c r="S28" s="9">
        <v>3400000000</v>
      </c>
    </row>
    <row r="29" spans="1:19" ht="21.75" customHeight="1" x14ac:dyDescent="0.2">
      <c r="A29" s="8" t="s">
        <v>35</v>
      </c>
      <c r="C29" s="8" t="s">
        <v>197</v>
      </c>
      <c r="E29" s="9">
        <v>1000000</v>
      </c>
      <c r="G29" s="9">
        <v>3800</v>
      </c>
      <c r="I29" s="9">
        <v>0</v>
      </c>
      <c r="K29" s="9">
        <v>0</v>
      </c>
      <c r="M29" s="9">
        <v>0</v>
      </c>
      <c r="O29" s="9">
        <v>3800000000</v>
      </c>
      <c r="Q29" s="9">
        <v>83991962</v>
      </c>
      <c r="S29" s="9">
        <v>3716008038</v>
      </c>
    </row>
    <row r="30" spans="1:19" ht="21.75" customHeight="1" x14ac:dyDescent="0.2">
      <c r="A30" s="8" t="s">
        <v>57</v>
      </c>
      <c r="C30" s="8" t="s">
        <v>185</v>
      </c>
      <c r="E30" s="9">
        <v>5000000</v>
      </c>
      <c r="G30" s="9">
        <v>800</v>
      </c>
      <c r="I30" s="9">
        <v>0</v>
      </c>
      <c r="K30" s="9">
        <v>0</v>
      </c>
      <c r="M30" s="9">
        <v>0</v>
      </c>
      <c r="O30" s="9">
        <v>4000000000</v>
      </c>
      <c r="Q30" s="9">
        <v>0</v>
      </c>
      <c r="S30" s="9">
        <v>4000000000</v>
      </c>
    </row>
    <row r="31" spans="1:19" ht="21.75" customHeight="1" x14ac:dyDescent="0.2">
      <c r="A31" s="8" t="s">
        <v>136</v>
      </c>
      <c r="C31" s="8" t="s">
        <v>200</v>
      </c>
      <c r="E31" s="9">
        <v>2000000</v>
      </c>
      <c r="G31" s="9">
        <v>400</v>
      </c>
      <c r="I31" s="9">
        <v>0</v>
      </c>
      <c r="K31" s="9">
        <v>0</v>
      </c>
      <c r="M31" s="9">
        <v>0</v>
      </c>
      <c r="O31" s="9">
        <v>800000000</v>
      </c>
      <c r="Q31" s="9">
        <v>0</v>
      </c>
      <c r="S31" s="9">
        <v>800000000</v>
      </c>
    </row>
    <row r="32" spans="1:19" ht="21.75" customHeight="1" x14ac:dyDescent="0.2">
      <c r="A32" s="8" t="s">
        <v>33</v>
      </c>
      <c r="C32" s="8" t="s">
        <v>185</v>
      </c>
      <c r="E32" s="9">
        <v>6325000</v>
      </c>
      <c r="G32" s="9">
        <v>60</v>
      </c>
      <c r="I32" s="9">
        <v>0</v>
      </c>
      <c r="K32" s="9">
        <v>0</v>
      </c>
      <c r="M32" s="9">
        <v>0</v>
      </c>
      <c r="O32" s="9">
        <v>379500000</v>
      </c>
      <c r="Q32" s="9">
        <v>0</v>
      </c>
      <c r="S32" s="9">
        <v>379500000</v>
      </c>
    </row>
    <row r="33" spans="1:19" ht="21.75" customHeight="1" x14ac:dyDescent="0.2">
      <c r="A33" s="8" t="s">
        <v>46</v>
      </c>
      <c r="C33" s="8" t="s">
        <v>189</v>
      </c>
      <c r="E33" s="9">
        <v>1900000</v>
      </c>
      <c r="G33" s="9">
        <v>3000</v>
      </c>
      <c r="I33" s="9">
        <v>0</v>
      </c>
      <c r="K33" s="9">
        <v>0</v>
      </c>
      <c r="M33" s="9">
        <v>0</v>
      </c>
      <c r="O33" s="9">
        <v>5700000000</v>
      </c>
      <c r="Q33" s="9">
        <v>0</v>
      </c>
      <c r="S33" s="9">
        <v>5700000000</v>
      </c>
    </row>
    <row r="34" spans="1:19" ht="21.75" customHeight="1" x14ac:dyDescent="0.2">
      <c r="A34" s="8" t="s">
        <v>142</v>
      </c>
      <c r="C34" s="8" t="s">
        <v>185</v>
      </c>
      <c r="E34" s="9">
        <v>12000000</v>
      </c>
      <c r="G34" s="9">
        <v>160</v>
      </c>
      <c r="I34" s="9">
        <v>0</v>
      </c>
      <c r="K34" s="9">
        <v>0</v>
      </c>
      <c r="M34" s="9">
        <v>0</v>
      </c>
      <c r="O34" s="9">
        <v>1920000000</v>
      </c>
      <c r="Q34" s="9">
        <v>0</v>
      </c>
      <c r="S34" s="9">
        <v>1920000000</v>
      </c>
    </row>
    <row r="35" spans="1:19" ht="21.75" customHeight="1" x14ac:dyDescent="0.2">
      <c r="A35" s="8" t="s">
        <v>24</v>
      </c>
      <c r="C35" s="8" t="s">
        <v>201</v>
      </c>
      <c r="E35" s="9">
        <v>1400000</v>
      </c>
      <c r="G35" s="9">
        <v>5330</v>
      </c>
      <c r="I35" s="9">
        <v>0</v>
      </c>
      <c r="K35" s="9">
        <v>0</v>
      </c>
      <c r="M35" s="9">
        <v>0</v>
      </c>
      <c r="O35" s="9">
        <v>7462000000</v>
      </c>
      <c r="Q35" s="9">
        <v>15301435</v>
      </c>
      <c r="S35" s="9">
        <v>7446698565</v>
      </c>
    </row>
    <row r="36" spans="1:19" ht="21.75" customHeight="1" x14ac:dyDescent="0.2">
      <c r="A36" s="8" t="s">
        <v>54</v>
      </c>
      <c r="C36" s="8" t="s">
        <v>202</v>
      </c>
      <c r="E36" s="9">
        <v>7000000</v>
      </c>
      <c r="G36" s="9">
        <v>410</v>
      </c>
      <c r="I36" s="9">
        <v>0</v>
      </c>
      <c r="K36" s="9">
        <v>0</v>
      </c>
      <c r="M36" s="9">
        <v>0</v>
      </c>
      <c r="O36" s="9">
        <v>2870000000</v>
      </c>
      <c r="Q36" s="9">
        <v>0</v>
      </c>
      <c r="S36" s="9">
        <v>2870000000</v>
      </c>
    </row>
    <row r="37" spans="1:19" ht="21.75" customHeight="1" x14ac:dyDescent="0.2">
      <c r="A37" s="8" t="s">
        <v>26</v>
      </c>
      <c r="C37" s="8" t="s">
        <v>203</v>
      </c>
      <c r="E37" s="9">
        <v>200000</v>
      </c>
      <c r="G37" s="9">
        <v>10238</v>
      </c>
      <c r="I37" s="9">
        <v>0</v>
      </c>
      <c r="K37" s="9">
        <v>0</v>
      </c>
      <c r="M37" s="9">
        <v>0</v>
      </c>
      <c r="O37" s="9">
        <v>2047600000</v>
      </c>
      <c r="Q37" s="9">
        <v>0</v>
      </c>
      <c r="S37" s="9">
        <v>2047600000</v>
      </c>
    </row>
    <row r="38" spans="1:19" ht="21.75" customHeight="1" x14ac:dyDescent="0.2">
      <c r="A38" s="8" t="s">
        <v>34</v>
      </c>
      <c r="C38" s="8" t="s">
        <v>198</v>
      </c>
      <c r="E38" s="9">
        <v>30000000</v>
      </c>
      <c r="G38" s="9">
        <v>190</v>
      </c>
      <c r="I38" s="9">
        <v>0</v>
      </c>
      <c r="K38" s="9">
        <v>0</v>
      </c>
      <c r="M38" s="9">
        <v>0</v>
      </c>
      <c r="O38" s="9">
        <v>5700000000</v>
      </c>
      <c r="Q38" s="9">
        <v>125987944</v>
      </c>
      <c r="S38" s="9">
        <v>5574012056</v>
      </c>
    </row>
    <row r="39" spans="1:19" ht="21.75" customHeight="1" x14ac:dyDescent="0.2">
      <c r="A39" s="8" t="s">
        <v>38</v>
      </c>
      <c r="C39" s="8" t="s">
        <v>204</v>
      </c>
      <c r="E39" s="9">
        <v>2000000</v>
      </c>
      <c r="G39" s="9">
        <v>800</v>
      </c>
      <c r="I39" s="9">
        <v>0</v>
      </c>
      <c r="K39" s="9">
        <v>0</v>
      </c>
      <c r="M39" s="9">
        <v>0</v>
      </c>
      <c r="O39" s="9">
        <v>1600000000</v>
      </c>
      <c r="Q39" s="9">
        <v>0</v>
      </c>
      <c r="S39" s="9">
        <v>1600000000</v>
      </c>
    </row>
    <row r="40" spans="1:19" ht="21.75" customHeight="1" x14ac:dyDescent="0.2">
      <c r="A40" s="8" t="s">
        <v>145</v>
      </c>
      <c r="C40" s="8" t="s">
        <v>205</v>
      </c>
      <c r="E40" s="9">
        <v>5000000</v>
      </c>
      <c r="G40" s="9">
        <v>380</v>
      </c>
      <c r="I40" s="9">
        <v>0</v>
      </c>
      <c r="K40" s="9">
        <v>0</v>
      </c>
      <c r="M40" s="9">
        <v>0</v>
      </c>
      <c r="O40" s="9">
        <v>1900000000</v>
      </c>
      <c r="Q40" s="9">
        <v>0</v>
      </c>
      <c r="S40" s="9">
        <v>1900000000</v>
      </c>
    </row>
    <row r="41" spans="1:19" ht="21.75" customHeight="1" x14ac:dyDescent="0.2">
      <c r="A41" s="8" t="s">
        <v>126</v>
      </c>
      <c r="C41" s="8" t="s">
        <v>189</v>
      </c>
      <c r="E41" s="9">
        <v>4000000</v>
      </c>
      <c r="G41" s="9">
        <v>37</v>
      </c>
      <c r="I41" s="9">
        <v>0</v>
      </c>
      <c r="K41" s="9">
        <v>0</v>
      </c>
      <c r="M41" s="9">
        <v>0</v>
      </c>
      <c r="O41" s="9">
        <v>148000000</v>
      </c>
      <c r="Q41" s="9">
        <v>0</v>
      </c>
      <c r="S41" s="9">
        <v>148000000</v>
      </c>
    </row>
    <row r="42" spans="1:19" ht="21.75" customHeight="1" x14ac:dyDescent="0.2">
      <c r="A42" s="8" t="s">
        <v>25</v>
      </c>
      <c r="C42" s="8" t="s">
        <v>206</v>
      </c>
      <c r="E42" s="9">
        <v>7250000</v>
      </c>
      <c r="G42" s="9">
        <v>170</v>
      </c>
      <c r="I42" s="9">
        <v>0</v>
      </c>
      <c r="K42" s="9">
        <v>0</v>
      </c>
      <c r="M42" s="9">
        <v>0</v>
      </c>
      <c r="O42" s="9">
        <v>1232500000</v>
      </c>
      <c r="Q42" s="9">
        <v>0</v>
      </c>
      <c r="S42" s="9">
        <v>1232500000</v>
      </c>
    </row>
    <row r="43" spans="1:19" ht="21.75" customHeight="1" x14ac:dyDescent="0.2">
      <c r="A43" s="8" t="s">
        <v>50</v>
      </c>
      <c r="C43" s="8" t="s">
        <v>189</v>
      </c>
      <c r="E43" s="9">
        <v>6000000</v>
      </c>
      <c r="G43" s="9">
        <v>20</v>
      </c>
      <c r="I43" s="9">
        <v>0</v>
      </c>
      <c r="K43" s="9">
        <v>0</v>
      </c>
      <c r="M43" s="9">
        <v>0</v>
      </c>
      <c r="O43" s="9">
        <v>120000000</v>
      </c>
      <c r="Q43" s="9">
        <v>0</v>
      </c>
      <c r="S43" s="9">
        <v>120000000</v>
      </c>
    </row>
    <row r="44" spans="1:19" ht="21.75" customHeight="1" x14ac:dyDescent="0.2">
      <c r="A44" s="11" t="s">
        <v>28</v>
      </c>
      <c r="C44" s="11" t="s">
        <v>207</v>
      </c>
      <c r="E44" s="13">
        <v>1000000</v>
      </c>
      <c r="G44" s="13">
        <v>325</v>
      </c>
      <c r="I44" s="13">
        <v>0</v>
      </c>
      <c r="K44" s="13">
        <v>0</v>
      </c>
      <c r="M44" s="13">
        <v>0</v>
      </c>
      <c r="O44" s="13">
        <v>325000000</v>
      </c>
      <c r="Q44" s="13">
        <v>0</v>
      </c>
      <c r="S44" s="13">
        <v>325000000</v>
      </c>
    </row>
    <row r="45" spans="1:19" ht="21.75" customHeight="1" x14ac:dyDescent="0.2">
      <c r="A45" s="15" t="s">
        <v>66</v>
      </c>
      <c r="C45" s="16"/>
      <c r="E45" s="16"/>
      <c r="G45" s="16"/>
      <c r="I45" s="16">
        <f>SUM(I8:I44)</f>
        <v>0</v>
      </c>
      <c r="K45" s="16">
        <f>SUM(K8:K44)</f>
        <v>0</v>
      </c>
      <c r="M45" s="16">
        <f>SUM(M8:M44)</f>
        <v>0</v>
      </c>
      <c r="O45" s="16">
        <f>SUM(O8:O44)</f>
        <v>83922200000</v>
      </c>
      <c r="Q45" s="16">
        <f>SUM(Q8:Q44)</f>
        <v>250125725</v>
      </c>
      <c r="S45" s="16">
        <f>SUM(S8:S44)</f>
        <v>83672074275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3"/>
  <sheetViews>
    <sheetView rightToLeft="1" view="pageBreakPreview" zoomScale="60" zoomScaleNormal="100" workbookViewId="0">
      <selection sqref="A1:T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.85546875" bestFit="1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5.42578125" bestFit="1" customWidth="1"/>
    <col min="11" max="11" width="1.28515625" customWidth="1"/>
    <col min="12" max="12" width="11.85546875" bestFit="1" customWidth="1"/>
    <col min="13" max="13" width="1.28515625" customWidth="1"/>
    <col min="14" max="14" width="15.42578125" bestFit="1" customWidth="1"/>
    <col min="15" max="15" width="1.28515625" customWidth="1"/>
    <col min="16" max="16" width="16.140625" bestFit="1" customWidth="1"/>
    <col min="17" max="17" width="1.28515625" customWidth="1"/>
    <col min="18" max="18" width="11.855468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 x14ac:dyDescent="0.2"/>
    <row r="5" spans="1:20" ht="14.45" customHeight="1" x14ac:dyDescent="0.2">
      <c r="A5" s="60" t="s">
        <v>208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4.45" customHeight="1" x14ac:dyDescent="0.2">
      <c r="A6" s="56" t="s">
        <v>99</v>
      </c>
      <c r="J6" s="56" t="s">
        <v>114</v>
      </c>
      <c r="K6" s="56"/>
      <c r="L6" s="56"/>
      <c r="M6" s="56"/>
      <c r="N6" s="56"/>
      <c r="P6" s="56" t="s">
        <v>115</v>
      </c>
      <c r="Q6" s="56"/>
      <c r="R6" s="56"/>
      <c r="S6" s="56"/>
      <c r="T6" s="56"/>
    </row>
    <row r="7" spans="1:20" ht="29.1" customHeight="1" x14ac:dyDescent="0.2">
      <c r="A7" s="56"/>
      <c r="C7" s="18" t="s">
        <v>209</v>
      </c>
      <c r="E7" s="68" t="s">
        <v>78</v>
      </c>
      <c r="F7" s="68"/>
      <c r="H7" s="18" t="s">
        <v>210</v>
      </c>
      <c r="J7" s="19" t="s">
        <v>211</v>
      </c>
      <c r="K7" s="3"/>
      <c r="L7" s="19" t="s">
        <v>180</v>
      </c>
      <c r="M7" s="3"/>
      <c r="N7" s="19" t="s">
        <v>212</v>
      </c>
      <c r="P7" s="19" t="s">
        <v>211</v>
      </c>
      <c r="Q7" s="3"/>
      <c r="R7" s="19" t="s">
        <v>180</v>
      </c>
      <c r="S7" s="3"/>
      <c r="T7" s="19" t="s">
        <v>212</v>
      </c>
    </row>
    <row r="8" spans="1:20" ht="21.75" customHeight="1" x14ac:dyDescent="0.2">
      <c r="A8" s="5" t="s">
        <v>87</v>
      </c>
      <c r="C8" s="3"/>
      <c r="E8" s="5" t="s">
        <v>89</v>
      </c>
      <c r="F8" s="3"/>
      <c r="H8" s="7">
        <v>23</v>
      </c>
      <c r="J8" s="6">
        <v>147797695</v>
      </c>
      <c r="L8" s="6">
        <v>0</v>
      </c>
      <c r="N8" s="6">
        <v>147797695</v>
      </c>
      <c r="P8" s="6">
        <v>219453900</v>
      </c>
      <c r="R8" s="6">
        <v>0</v>
      </c>
      <c r="T8" s="6">
        <v>219453900</v>
      </c>
    </row>
    <row r="9" spans="1:20" ht="21.75" customHeight="1" x14ac:dyDescent="0.2">
      <c r="A9" s="8" t="s">
        <v>84</v>
      </c>
      <c r="E9" s="8" t="s">
        <v>86</v>
      </c>
      <c r="H9" s="10">
        <v>23</v>
      </c>
      <c r="J9" s="9">
        <v>391594735</v>
      </c>
      <c r="L9" s="9">
        <v>0</v>
      </c>
      <c r="N9" s="9">
        <v>391594735</v>
      </c>
      <c r="P9" s="9">
        <v>480985685</v>
      </c>
      <c r="R9" s="9">
        <v>0</v>
      </c>
      <c r="T9" s="9">
        <v>480985685</v>
      </c>
    </row>
    <row r="10" spans="1:20" ht="21.75" customHeight="1" x14ac:dyDescent="0.2">
      <c r="A10" s="8" t="s">
        <v>80</v>
      </c>
      <c r="E10" s="8" t="s">
        <v>83</v>
      </c>
      <c r="H10" s="10">
        <v>23</v>
      </c>
      <c r="J10" s="9">
        <v>2471263620</v>
      </c>
      <c r="L10" s="9">
        <v>0</v>
      </c>
      <c r="N10" s="9">
        <v>2471263620</v>
      </c>
      <c r="P10" s="9">
        <v>14612493458</v>
      </c>
      <c r="R10" s="9">
        <v>0</v>
      </c>
      <c r="T10" s="9">
        <v>14612493458</v>
      </c>
    </row>
    <row r="11" spans="1:20" ht="21.75" customHeight="1" x14ac:dyDescent="0.2">
      <c r="A11" s="8" t="s">
        <v>164</v>
      </c>
      <c r="E11" s="8" t="s">
        <v>213</v>
      </c>
      <c r="H11" s="10">
        <v>23</v>
      </c>
      <c r="J11" s="9">
        <v>0</v>
      </c>
      <c r="L11" s="9">
        <v>0</v>
      </c>
      <c r="N11" s="9">
        <v>0</v>
      </c>
      <c r="P11" s="9">
        <v>1666621774</v>
      </c>
      <c r="R11" s="9">
        <v>0</v>
      </c>
      <c r="T11" s="9">
        <v>1666621774</v>
      </c>
    </row>
    <row r="12" spans="1:20" ht="21.75" customHeight="1" x14ac:dyDescent="0.2">
      <c r="A12" s="8" t="s">
        <v>166</v>
      </c>
      <c r="E12" s="8" t="s">
        <v>214</v>
      </c>
      <c r="H12" s="10">
        <v>23</v>
      </c>
      <c r="J12" s="9">
        <v>0</v>
      </c>
      <c r="L12" s="9">
        <v>0</v>
      </c>
      <c r="N12" s="9">
        <v>0</v>
      </c>
      <c r="P12" s="9">
        <v>1146598616</v>
      </c>
      <c r="R12" s="9">
        <v>0</v>
      </c>
      <c r="T12" s="9">
        <v>1146598616</v>
      </c>
    </row>
    <row r="13" spans="1:20" ht="21.75" customHeight="1" x14ac:dyDescent="0.2">
      <c r="A13" s="8" t="s">
        <v>163</v>
      </c>
      <c r="E13" s="8" t="s">
        <v>214</v>
      </c>
      <c r="H13" s="10">
        <v>23</v>
      </c>
      <c r="J13" s="9">
        <v>0</v>
      </c>
      <c r="L13" s="9">
        <v>0</v>
      </c>
      <c r="N13" s="9">
        <v>0</v>
      </c>
      <c r="P13" s="9">
        <v>118889649</v>
      </c>
      <c r="R13" s="9">
        <v>0</v>
      </c>
      <c r="T13" s="9">
        <v>118889649</v>
      </c>
    </row>
    <row r="14" spans="1:20" ht="21.75" customHeight="1" x14ac:dyDescent="0.2">
      <c r="A14" s="8" t="s">
        <v>167</v>
      </c>
      <c r="E14" s="8" t="s">
        <v>215</v>
      </c>
      <c r="H14" s="10">
        <v>23</v>
      </c>
      <c r="J14" s="9">
        <v>1528689384</v>
      </c>
      <c r="L14" s="9">
        <v>0</v>
      </c>
      <c r="N14" s="9">
        <v>1528689384</v>
      </c>
      <c r="P14" s="9">
        <v>1528689384</v>
      </c>
      <c r="R14" s="9">
        <v>0</v>
      </c>
      <c r="T14" s="9">
        <v>1528689384</v>
      </c>
    </row>
    <row r="15" spans="1:20" ht="21.75" customHeight="1" x14ac:dyDescent="0.2">
      <c r="A15" s="8" t="s">
        <v>165</v>
      </c>
      <c r="E15" s="8" t="s">
        <v>216</v>
      </c>
      <c r="H15" s="10">
        <v>23</v>
      </c>
      <c r="J15" s="9">
        <v>0</v>
      </c>
      <c r="L15" s="9">
        <v>0</v>
      </c>
      <c r="N15" s="9">
        <v>0</v>
      </c>
      <c r="P15" s="9">
        <v>3171386723</v>
      </c>
      <c r="R15" s="9">
        <v>0</v>
      </c>
      <c r="T15" s="9">
        <v>3171386723</v>
      </c>
    </row>
    <row r="16" spans="1:20" ht="21.75" customHeight="1" x14ac:dyDescent="0.2">
      <c r="A16" s="74" t="s">
        <v>261</v>
      </c>
      <c r="E16" s="8" t="s">
        <v>263</v>
      </c>
      <c r="H16" s="10">
        <v>43</v>
      </c>
      <c r="J16" s="9">
        <f>'درآمد سرمایه گذاری در اوراق به'!J18</f>
        <v>479508231</v>
      </c>
      <c r="L16" s="9"/>
      <c r="N16" s="9">
        <f>J16</f>
        <v>479508231</v>
      </c>
      <c r="P16" s="9">
        <f>'درآمد سرمایه گذاری در اوراق به'!L17</f>
        <v>0</v>
      </c>
      <c r="R16" s="9"/>
      <c r="T16" s="9">
        <f>P16</f>
        <v>0</v>
      </c>
    </row>
    <row r="17" spans="1:20" ht="21.75" customHeight="1" x14ac:dyDescent="0.2">
      <c r="A17" s="8" t="s">
        <v>238</v>
      </c>
      <c r="E17" s="8" t="s">
        <v>245</v>
      </c>
      <c r="H17" s="10">
        <v>45</v>
      </c>
      <c r="J17" s="9">
        <f>'درآمد سرمایه گذاری در اوراق به'!J19</f>
        <v>395535240</v>
      </c>
      <c r="L17" s="9"/>
      <c r="N17" s="9">
        <f t="shared" ref="N17:N22" si="0">J17</f>
        <v>395535240</v>
      </c>
      <c r="P17" s="9">
        <f>'درآمد سرمایه گذاری در اوراق به'!L18</f>
        <v>143852454</v>
      </c>
      <c r="R17" s="9"/>
      <c r="T17" s="9">
        <f t="shared" ref="T17:T22" si="1">P17</f>
        <v>143852454</v>
      </c>
    </row>
    <row r="18" spans="1:20" ht="21.75" customHeight="1" x14ac:dyDescent="0.2">
      <c r="A18" s="8" t="s">
        <v>239</v>
      </c>
      <c r="E18" s="8" t="s">
        <v>246</v>
      </c>
      <c r="H18" s="10">
        <v>44</v>
      </c>
      <c r="J18" s="9">
        <f>'درآمد سرمایه گذاری در اوراق به'!J20</f>
        <v>361643820</v>
      </c>
      <c r="L18" s="9"/>
      <c r="N18" s="9">
        <f t="shared" si="0"/>
        <v>361643820</v>
      </c>
      <c r="P18" s="9">
        <f>'درآمد سرمایه گذاری در اوراق به'!L19</f>
        <v>672409908</v>
      </c>
      <c r="R18" s="9"/>
      <c r="T18" s="9">
        <f t="shared" si="1"/>
        <v>672409908</v>
      </c>
    </row>
    <row r="19" spans="1:20" ht="21.75" customHeight="1" x14ac:dyDescent="0.2">
      <c r="A19" s="8" t="s">
        <v>240</v>
      </c>
      <c r="E19" s="8" t="s">
        <v>247</v>
      </c>
      <c r="H19" s="10">
        <v>44</v>
      </c>
      <c r="J19" s="9">
        <f>'درآمد سرمایه گذاری در اوراق به'!J21</f>
        <v>361643820</v>
      </c>
      <c r="L19" s="9"/>
      <c r="N19" s="9">
        <f t="shared" si="0"/>
        <v>361643820</v>
      </c>
      <c r="P19" s="9">
        <f>'درآمد سرمایه گذاری در اوراق به'!L20</f>
        <v>819725992</v>
      </c>
      <c r="R19" s="9"/>
      <c r="T19" s="9">
        <f t="shared" si="1"/>
        <v>819725992</v>
      </c>
    </row>
    <row r="20" spans="1:20" ht="21.75" customHeight="1" x14ac:dyDescent="0.2">
      <c r="A20" s="8" t="s">
        <v>241</v>
      </c>
      <c r="E20" s="8" t="s">
        <v>248</v>
      </c>
      <c r="H20" s="10">
        <v>44</v>
      </c>
      <c r="J20" s="9">
        <f>'درآمد سرمایه گذاری در اوراق به'!J22</f>
        <v>178599330</v>
      </c>
      <c r="L20" s="9"/>
      <c r="N20" s="9">
        <f t="shared" si="0"/>
        <v>178599330</v>
      </c>
      <c r="P20" s="9">
        <f>'درآمد سرمایه گذاری در اوراق به'!L21</f>
        <v>458082172</v>
      </c>
      <c r="R20" s="9"/>
      <c r="T20" s="9">
        <f t="shared" si="1"/>
        <v>458082172</v>
      </c>
    </row>
    <row r="21" spans="1:20" ht="21.75" customHeight="1" x14ac:dyDescent="0.2">
      <c r="A21" s="8" t="s">
        <v>242</v>
      </c>
      <c r="E21" s="8" t="s">
        <v>249</v>
      </c>
      <c r="H21" s="10">
        <v>43</v>
      </c>
      <c r="J21" s="9">
        <f>'درآمد سرمایه گذاری در اوراق به'!J23</f>
        <v>904109580</v>
      </c>
      <c r="L21" s="9"/>
      <c r="N21" s="9">
        <f t="shared" si="0"/>
        <v>904109580</v>
      </c>
      <c r="P21" s="9">
        <f>'درآمد سرمایه گذاری در اوراق به'!L22</f>
        <v>529844679</v>
      </c>
      <c r="R21" s="9"/>
      <c r="T21" s="9">
        <f t="shared" si="1"/>
        <v>529844679</v>
      </c>
    </row>
    <row r="22" spans="1:20" ht="21.75" customHeight="1" x14ac:dyDescent="0.2">
      <c r="A22" s="8" t="s">
        <v>243</v>
      </c>
      <c r="E22" s="8" t="s">
        <v>250</v>
      </c>
      <c r="H22" s="10">
        <v>44</v>
      </c>
      <c r="J22" s="9">
        <f>'درآمد سرمایه گذاری در اوراق به'!J24</f>
        <v>9030280862</v>
      </c>
      <c r="L22" s="9"/>
      <c r="N22" s="9">
        <f t="shared" si="0"/>
        <v>9030280862</v>
      </c>
      <c r="P22" s="9">
        <f>'درآمد سرمایه گذاری در اوراق به'!L23</f>
        <v>2621917782</v>
      </c>
      <c r="R22" s="9"/>
      <c r="T22" s="9">
        <f t="shared" si="1"/>
        <v>2621917782</v>
      </c>
    </row>
    <row r="23" spans="1:20" ht="21.75" customHeight="1" thickBot="1" x14ac:dyDescent="0.25">
      <c r="A23" s="15" t="s">
        <v>66</v>
      </c>
      <c r="C23" s="16"/>
      <c r="E23" s="16"/>
      <c r="H23" s="16"/>
      <c r="J23" s="16">
        <f>SUM(J8:J22)</f>
        <v>16250666317</v>
      </c>
      <c r="L23" s="16">
        <f>SUM(L8:L22)</f>
        <v>0</v>
      </c>
      <c r="N23" s="16">
        <f>SUM(N8:N22)</f>
        <v>16250666317</v>
      </c>
      <c r="P23" s="16">
        <f>SUM(P8:P22)</f>
        <v>28190952176</v>
      </c>
      <c r="R23" s="16">
        <f>SUM(R8:R22)</f>
        <v>0</v>
      </c>
      <c r="T23" s="16">
        <f>SUM(T8:T22)</f>
        <v>28190952176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60" zoomScaleNormal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60" t="s">
        <v>217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 x14ac:dyDescent="0.2">
      <c r="A6" s="56" t="s">
        <v>99</v>
      </c>
      <c r="C6" s="56" t="s">
        <v>114</v>
      </c>
      <c r="D6" s="56"/>
      <c r="E6" s="56"/>
      <c r="F6" s="56"/>
      <c r="G6" s="56"/>
      <c r="I6" s="56" t="s">
        <v>115</v>
      </c>
      <c r="J6" s="56"/>
      <c r="K6" s="56"/>
      <c r="L6" s="56"/>
      <c r="M6" s="56"/>
    </row>
    <row r="7" spans="1:13" ht="29.1" customHeight="1" x14ac:dyDescent="0.2">
      <c r="A7" s="56"/>
      <c r="C7" s="19" t="s">
        <v>211</v>
      </c>
      <c r="D7" s="3"/>
      <c r="E7" s="19" t="s">
        <v>180</v>
      </c>
      <c r="F7" s="3"/>
      <c r="G7" s="19" t="s">
        <v>212</v>
      </c>
      <c r="I7" s="19" t="s">
        <v>211</v>
      </c>
      <c r="J7" s="3"/>
      <c r="K7" s="19" t="s">
        <v>180</v>
      </c>
      <c r="L7" s="3"/>
      <c r="M7" s="19" t="s">
        <v>212</v>
      </c>
    </row>
    <row r="8" spans="1:13" ht="21.75" customHeight="1" x14ac:dyDescent="0.2">
      <c r="A8" s="8" t="s">
        <v>147</v>
      </c>
      <c r="C8" s="9">
        <v>12126</v>
      </c>
      <c r="E8" s="9">
        <v>0</v>
      </c>
      <c r="G8" s="9">
        <v>12126</v>
      </c>
      <c r="I8" s="9">
        <v>163695</v>
      </c>
      <c r="K8" s="9">
        <v>0</v>
      </c>
      <c r="M8" s="9">
        <v>163695</v>
      </c>
    </row>
    <row r="9" spans="1:13" ht="21.75" customHeight="1" x14ac:dyDescent="0.2">
      <c r="A9" s="8" t="s">
        <v>255</v>
      </c>
      <c r="C9" s="9">
        <v>11556</v>
      </c>
      <c r="E9" s="9">
        <v>0</v>
      </c>
      <c r="G9" s="9">
        <v>11556</v>
      </c>
      <c r="I9" s="9">
        <v>163395</v>
      </c>
      <c r="K9" s="9">
        <v>0</v>
      </c>
      <c r="M9" s="9">
        <v>163395</v>
      </c>
    </row>
    <row r="10" spans="1:13" ht="21.75" customHeight="1" x14ac:dyDescent="0.2">
      <c r="A10" s="8" t="s">
        <v>256</v>
      </c>
      <c r="C10" s="9">
        <v>3699409</v>
      </c>
      <c r="E10" s="9">
        <v>0</v>
      </c>
      <c r="G10" s="9">
        <v>3699409</v>
      </c>
      <c r="I10" s="9">
        <v>43593551</v>
      </c>
      <c r="K10" s="9">
        <v>0</v>
      </c>
      <c r="M10" s="9">
        <v>43593551</v>
      </c>
    </row>
    <row r="11" spans="1:13" ht="21.75" customHeight="1" x14ac:dyDescent="0.2">
      <c r="A11" s="8" t="s">
        <v>257</v>
      </c>
      <c r="C11" s="9">
        <v>11055</v>
      </c>
      <c r="E11" s="9">
        <v>0</v>
      </c>
      <c r="G11" s="9">
        <v>11055</v>
      </c>
      <c r="I11" s="9">
        <v>110653</v>
      </c>
      <c r="K11" s="9">
        <v>0</v>
      </c>
      <c r="M11" s="9">
        <v>110653</v>
      </c>
    </row>
    <row r="12" spans="1:13" ht="21.75" customHeight="1" x14ac:dyDescent="0.2">
      <c r="A12" s="15" t="s">
        <v>66</v>
      </c>
      <c r="C12" s="16">
        <f>SUM(C8:C11)</f>
        <v>3734146</v>
      </c>
      <c r="E12" s="16">
        <f>SUM(E8:E11)</f>
        <v>0</v>
      </c>
      <c r="G12" s="16">
        <f>SUM(G8:G11)</f>
        <v>3734146</v>
      </c>
      <c r="I12" s="16">
        <f>SUM(I8:I11)</f>
        <v>44031294</v>
      </c>
      <c r="K12" s="16">
        <f>SUM(K8:K11)</f>
        <v>0</v>
      </c>
      <c r="M12" s="16">
        <f>SUM(M8:M11)</f>
        <v>44031294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8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.5703125" bestFit="1" customWidth="1"/>
    <col min="4" max="4" width="1.28515625" customWidth="1"/>
    <col min="5" max="5" width="18" bestFit="1" customWidth="1"/>
    <col min="6" max="6" width="1.28515625" customWidth="1"/>
    <col min="7" max="7" width="18.28515625" bestFit="1" customWidth="1"/>
    <col min="8" max="8" width="1.28515625" customWidth="1"/>
    <col min="9" max="9" width="23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9.42578125" bestFit="1" customWidth="1"/>
    <col min="14" max="14" width="1.28515625" customWidth="1"/>
    <col min="15" max="15" width="19.710937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60" t="s">
        <v>218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A6" s="56" t="s">
        <v>99</v>
      </c>
      <c r="C6" s="56" t="s">
        <v>114</v>
      </c>
      <c r="D6" s="56"/>
      <c r="E6" s="56"/>
      <c r="F6" s="56"/>
      <c r="G6" s="56"/>
      <c r="H6" s="56"/>
      <c r="I6" s="56"/>
      <c r="K6" s="56" t="s">
        <v>115</v>
      </c>
      <c r="L6" s="56"/>
      <c r="M6" s="56"/>
      <c r="N6" s="56"/>
      <c r="O6" s="56"/>
      <c r="P6" s="56"/>
      <c r="Q6" s="56"/>
      <c r="R6" s="56"/>
    </row>
    <row r="7" spans="1:18" ht="41.25" customHeight="1" x14ac:dyDescent="0.2">
      <c r="A7" s="56"/>
      <c r="C7" s="19" t="s">
        <v>13</v>
      </c>
      <c r="D7" s="3"/>
      <c r="E7" s="19" t="s">
        <v>219</v>
      </c>
      <c r="F7" s="3"/>
      <c r="G7" s="19" t="s">
        <v>220</v>
      </c>
      <c r="H7" s="3"/>
      <c r="I7" s="19" t="s">
        <v>221</v>
      </c>
      <c r="K7" s="19" t="s">
        <v>13</v>
      </c>
      <c r="L7" s="3"/>
      <c r="M7" s="19" t="s">
        <v>219</v>
      </c>
      <c r="N7" s="3"/>
      <c r="O7" s="19" t="s">
        <v>220</v>
      </c>
      <c r="P7" s="3"/>
      <c r="Q7" s="72" t="s">
        <v>221</v>
      </c>
      <c r="R7" s="72"/>
    </row>
    <row r="8" spans="1:18" ht="21.75" customHeight="1" x14ac:dyDescent="0.2">
      <c r="A8" s="5" t="s">
        <v>30</v>
      </c>
      <c r="C8" s="25">
        <v>1805921</v>
      </c>
      <c r="E8" s="25">
        <v>5101144191</v>
      </c>
      <c r="G8" s="25">
        <v>4162647905</v>
      </c>
      <c r="I8" s="25">
        <v>938496286</v>
      </c>
      <c r="K8" s="25">
        <v>1805921</v>
      </c>
      <c r="M8" s="25">
        <v>5101144191</v>
      </c>
      <c r="O8" s="25">
        <v>4162647905</v>
      </c>
      <c r="Q8" s="58">
        <v>938496286</v>
      </c>
      <c r="R8" s="58"/>
    </row>
    <row r="9" spans="1:18" ht="21.75" customHeight="1" x14ac:dyDescent="0.2">
      <c r="A9" s="8" t="s">
        <v>49</v>
      </c>
      <c r="C9" s="26">
        <v>10000000</v>
      </c>
      <c r="E9" s="26">
        <v>16076084562</v>
      </c>
      <c r="G9" s="26">
        <v>19124403428</v>
      </c>
      <c r="I9" s="26">
        <v>-3048318866</v>
      </c>
      <c r="K9" s="26">
        <v>15000000</v>
      </c>
      <c r="M9" s="26">
        <v>23496667873</v>
      </c>
      <c r="O9" s="26">
        <v>28686605152</v>
      </c>
      <c r="Q9" s="54">
        <v>-5189937279</v>
      </c>
      <c r="R9" s="54"/>
    </row>
    <row r="10" spans="1:18" ht="21.75" customHeight="1" x14ac:dyDescent="0.2">
      <c r="A10" s="8" t="s">
        <v>54</v>
      </c>
      <c r="C10" s="26">
        <v>365040</v>
      </c>
      <c r="E10" s="26">
        <v>1351372128</v>
      </c>
      <c r="G10" s="26">
        <v>1327844807</v>
      </c>
      <c r="I10" s="26">
        <v>23527321</v>
      </c>
      <c r="K10" s="26">
        <v>3469041</v>
      </c>
      <c r="M10" s="26">
        <v>16028547562</v>
      </c>
      <c r="O10" s="26">
        <v>12610140311</v>
      </c>
      <c r="Q10" s="54">
        <v>3418407251</v>
      </c>
      <c r="R10" s="54"/>
    </row>
    <row r="11" spans="1:18" ht="21.75" customHeight="1" x14ac:dyDescent="0.2">
      <c r="A11" s="8" t="s">
        <v>43</v>
      </c>
      <c r="C11" s="26">
        <v>1700118</v>
      </c>
      <c r="E11" s="26">
        <v>29317640078</v>
      </c>
      <c r="G11" s="26">
        <v>33171924638</v>
      </c>
      <c r="I11" s="26">
        <v>-3854284560</v>
      </c>
      <c r="K11" s="26">
        <v>1700118</v>
      </c>
      <c r="M11" s="26">
        <v>29317640078</v>
      </c>
      <c r="O11" s="26">
        <v>33171924638</v>
      </c>
      <c r="Q11" s="54">
        <v>-3854284560</v>
      </c>
      <c r="R11" s="54"/>
    </row>
    <row r="12" spans="1:18" ht="21.75" customHeight="1" x14ac:dyDescent="0.2">
      <c r="A12" s="8" t="s">
        <v>50</v>
      </c>
      <c r="C12" s="26">
        <v>16400000</v>
      </c>
      <c r="E12" s="26">
        <v>16454881848</v>
      </c>
      <c r="G12" s="26">
        <v>15466541829</v>
      </c>
      <c r="I12" s="26">
        <v>988340019</v>
      </c>
      <c r="K12" s="26">
        <v>30000000</v>
      </c>
      <c r="M12" s="26">
        <v>34312455171</v>
      </c>
      <c r="O12" s="26">
        <v>31954315981</v>
      </c>
      <c r="Q12" s="54">
        <v>2358139190</v>
      </c>
      <c r="R12" s="54"/>
    </row>
    <row r="13" spans="1:18" ht="21.75" customHeight="1" x14ac:dyDescent="0.2">
      <c r="A13" s="8" t="s">
        <v>64</v>
      </c>
      <c r="C13" s="26">
        <v>1000000</v>
      </c>
      <c r="E13" s="26">
        <v>12611751766</v>
      </c>
      <c r="G13" s="26">
        <v>11179703580</v>
      </c>
      <c r="I13" s="26">
        <v>1432048186</v>
      </c>
      <c r="K13" s="26">
        <v>1000000</v>
      </c>
      <c r="M13" s="26">
        <v>12611751766</v>
      </c>
      <c r="O13" s="26">
        <v>11179703580</v>
      </c>
      <c r="Q13" s="54">
        <v>1432048186</v>
      </c>
      <c r="R13" s="54"/>
    </row>
    <row r="14" spans="1:18" ht="21.75" customHeight="1" x14ac:dyDescent="0.2">
      <c r="A14" s="8" t="s">
        <v>48</v>
      </c>
      <c r="C14" s="26">
        <v>2000000</v>
      </c>
      <c r="E14" s="26">
        <v>6573136790</v>
      </c>
      <c r="G14" s="26">
        <v>6552307470</v>
      </c>
      <c r="I14" s="26">
        <v>20829320</v>
      </c>
      <c r="K14" s="26">
        <v>20750000</v>
      </c>
      <c r="M14" s="26">
        <v>63367002344</v>
      </c>
      <c r="O14" s="26">
        <v>72737908509</v>
      </c>
      <c r="Q14" s="54">
        <v>-9370906165</v>
      </c>
      <c r="R14" s="54"/>
    </row>
    <row r="15" spans="1:18" ht="21.75" customHeight="1" x14ac:dyDescent="0.2">
      <c r="A15" s="8" t="s">
        <v>27</v>
      </c>
      <c r="C15" s="9">
        <v>0</v>
      </c>
      <c r="E15" s="9">
        <v>0</v>
      </c>
      <c r="G15" s="9">
        <v>0</v>
      </c>
      <c r="I15" s="9">
        <v>0</v>
      </c>
      <c r="K15" s="26">
        <v>900000</v>
      </c>
      <c r="M15" s="26">
        <v>54963946331</v>
      </c>
      <c r="O15" s="26">
        <v>46664576412</v>
      </c>
      <c r="Q15" s="54">
        <v>8299369919</v>
      </c>
      <c r="R15" s="54"/>
    </row>
    <row r="16" spans="1:18" ht="21.75" customHeight="1" x14ac:dyDescent="0.2">
      <c r="A16" s="8" t="s">
        <v>28</v>
      </c>
      <c r="C16" s="9">
        <v>0</v>
      </c>
      <c r="E16" s="9">
        <v>0</v>
      </c>
      <c r="G16" s="9">
        <v>0</v>
      </c>
      <c r="I16" s="9">
        <v>0</v>
      </c>
      <c r="K16" s="26">
        <v>2000000</v>
      </c>
      <c r="M16" s="26">
        <v>7779135910</v>
      </c>
      <c r="O16" s="26">
        <v>7810520218</v>
      </c>
      <c r="Q16" s="54">
        <v>-31384308</v>
      </c>
      <c r="R16" s="54"/>
    </row>
    <row r="17" spans="1:18" ht="21.75" customHeight="1" x14ac:dyDescent="0.2">
      <c r="A17" s="8" t="s">
        <v>47</v>
      </c>
      <c r="C17" s="9">
        <v>0</v>
      </c>
      <c r="E17" s="9">
        <v>0</v>
      </c>
      <c r="G17" s="9">
        <v>0</v>
      </c>
      <c r="I17" s="9">
        <v>0</v>
      </c>
      <c r="K17" s="26">
        <v>7000000</v>
      </c>
      <c r="M17" s="26">
        <v>15037946232</v>
      </c>
      <c r="O17" s="26">
        <v>17084114854</v>
      </c>
      <c r="Q17" s="54">
        <v>-2046168622</v>
      </c>
      <c r="R17" s="54"/>
    </row>
    <row r="18" spans="1:18" ht="21.75" customHeight="1" x14ac:dyDescent="0.2">
      <c r="A18" s="8" t="s">
        <v>23</v>
      </c>
      <c r="C18" s="9">
        <v>0</v>
      </c>
      <c r="E18" s="9">
        <v>0</v>
      </c>
      <c r="G18" s="9">
        <v>0</v>
      </c>
      <c r="I18" s="9">
        <v>0</v>
      </c>
      <c r="K18" s="26">
        <v>1322753</v>
      </c>
      <c r="M18" s="26">
        <v>60997695941</v>
      </c>
      <c r="O18" s="26">
        <v>50537676593</v>
      </c>
      <c r="Q18" s="54">
        <v>10460019348</v>
      </c>
      <c r="R18" s="54"/>
    </row>
    <row r="19" spans="1:18" ht="21.75" customHeight="1" x14ac:dyDescent="0.2">
      <c r="A19" s="8" t="s">
        <v>26</v>
      </c>
      <c r="C19" s="9">
        <v>0</v>
      </c>
      <c r="E19" s="9">
        <v>0</v>
      </c>
      <c r="G19" s="9">
        <v>0</v>
      </c>
      <c r="I19" s="9">
        <v>0</v>
      </c>
      <c r="K19" s="26">
        <v>522840</v>
      </c>
      <c r="M19" s="26">
        <v>45331533522</v>
      </c>
      <c r="O19" s="26">
        <v>49257539360</v>
      </c>
      <c r="Q19" s="54">
        <v>-3926005838</v>
      </c>
      <c r="R19" s="54"/>
    </row>
    <row r="20" spans="1:18" ht="21.75" customHeight="1" x14ac:dyDescent="0.2">
      <c r="A20" s="8" t="s">
        <v>40</v>
      </c>
      <c r="C20" s="9">
        <v>0</v>
      </c>
      <c r="E20" s="9">
        <v>0</v>
      </c>
      <c r="G20" s="9">
        <v>0</v>
      </c>
      <c r="I20" s="9">
        <v>0</v>
      </c>
      <c r="K20" s="26">
        <v>1</v>
      </c>
      <c r="M20" s="26">
        <v>1</v>
      </c>
      <c r="O20" s="26">
        <v>19289</v>
      </c>
      <c r="Q20" s="54">
        <v>-19288</v>
      </c>
      <c r="R20" s="54"/>
    </row>
    <row r="21" spans="1:18" ht="21.75" customHeight="1" x14ac:dyDescent="0.2">
      <c r="A21" s="8" t="s">
        <v>22</v>
      </c>
      <c r="C21" s="9">
        <v>0</v>
      </c>
      <c r="E21" s="9">
        <v>0</v>
      </c>
      <c r="G21" s="9">
        <v>0</v>
      </c>
      <c r="I21" s="9">
        <v>0</v>
      </c>
      <c r="K21" s="26">
        <v>10000000</v>
      </c>
      <c r="M21" s="26">
        <v>37438905344</v>
      </c>
      <c r="O21" s="26">
        <v>37142320093</v>
      </c>
      <c r="Q21" s="54">
        <v>296585251</v>
      </c>
      <c r="R21" s="54"/>
    </row>
    <row r="22" spans="1:18" ht="21.75" customHeight="1" x14ac:dyDescent="0.2">
      <c r="A22" s="8" t="s">
        <v>120</v>
      </c>
      <c r="C22" s="9">
        <v>0</v>
      </c>
      <c r="E22" s="9">
        <v>0</v>
      </c>
      <c r="G22" s="9">
        <v>0</v>
      </c>
      <c r="I22" s="9">
        <v>0</v>
      </c>
      <c r="K22" s="26">
        <v>8860952</v>
      </c>
      <c r="M22" s="26">
        <v>21390776295</v>
      </c>
      <c r="O22" s="26">
        <v>27922137624</v>
      </c>
      <c r="Q22" s="54">
        <v>-6531361329</v>
      </c>
      <c r="R22" s="54"/>
    </row>
    <row r="23" spans="1:18" ht="21.75" customHeight="1" x14ac:dyDescent="0.2">
      <c r="A23" s="8" t="s">
        <v>121</v>
      </c>
      <c r="C23" s="9">
        <v>0</v>
      </c>
      <c r="E23" s="9">
        <v>0</v>
      </c>
      <c r="G23" s="9">
        <v>0</v>
      </c>
      <c r="I23" s="9">
        <v>0</v>
      </c>
      <c r="K23" s="26">
        <v>1500000</v>
      </c>
      <c r="M23" s="26">
        <v>1637051308</v>
      </c>
      <c r="O23" s="26">
        <v>1638691425</v>
      </c>
      <c r="Q23" s="54">
        <v>-1640117</v>
      </c>
      <c r="R23" s="54"/>
    </row>
    <row r="24" spans="1:18" ht="21.75" customHeight="1" x14ac:dyDescent="0.2">
      <c r="A24" s="8" t="s">
        <v>122</v>
      </c>
      <c r="C24" s="9">
        <v>0</v>
      </c>
      <c r="E24" s="9">
        <v>0</v>
      </c>
      <c r="G24" s="9">
        <v>0</v>
      </c>
      <c r="I24" s="9">
        <v>0</v>
      </c>
      <c r="K24" s="26">
        <v>4000000</v>
      </c>
      <c r="M24" s="26">
        <v>5734695330</v>
      </c>
      <c r="O24" s="26">
        <v>6074560355</v>
      </c>
      <c r="Q24" s="54">
        <v>-339865025</v>
      </c>
      <c r="R24" s="54"/>
    </row>
    <row r="25" spans="1:18" ht="21.75" customHeight="1" x14ac:dyDescent="0.2">
      <c r="A25" s="8" t="s">
        <v>44</v>
      </c>
      <c r="C25" s="9">
        <v>0</v>
      </c>
      <c r="E25" s="9">
        <v>0</v>
      </c>
      <c r="G25" s="9">
        <v>0</v>
      </c>
      <c r="I25" s="9">
        <v>0</v>
      </c>
      <c r="K25" s="26">
        <v>2921609</v>
      </c>
      <c r="M25" s="26">
        <v>26785378122</v>
      </c>
      <c r="O25" s="26">
        <v>27913670497</v>
      </c>
      <c r="Q25" s="54">
        <v>-1128292375</v>
      </c>
      <c r="R25" s="54"/>
    </row>
    <row r="26" spans="1:18" ht="21.75" customHeight="1" x14ac:dyDescent="0.2">
      <c r="A26" s="8" t="s">
        <v>24</v>
      </c>
      <c r="C26" s="9">
        <v>0</v>
      </c>
      <c r="E26" s="9">
        <v>0</v>
      </c>
      <c r="G26" s="9">
        <v>0</v>
      </c>
      <c r="I26" s="9">
        <v>0</v>
      </c>
      <c r="K26" s="26">
        <v>8068750</v>
      </c>
      <c r="M26" s="26">
        <v>16562434384</v>
      </c>
      <c r="O26" s="26">
        <v>23273742892</v>
      </c>
      <c r="Q26" s="54">
        <v>-6711308508</v>
      </c>
      <c r="R26" s="54"/>
    </row>
    <row r="27" spans="1:18" ht="21.75" customHeight="1" x14ac:dyDescent="0.2">
      <c r="A27" s="8" t="s">
        <v>123</v>
      </c>
      <c r="C27" s="9">
        <v>0</v>
      </c>
      <c r="E27" s="9">
        <v>0</v>
      </c>
      <c r="G27" s="9">
        <v>0</v>
      </c>
      <c r="I27" s="9">
        <v>0</v>
      </c>
      <c r="K27" s="26">
        <v>249999</v>
      </c>
      <c r="M27" s="26">
        <v>1885419800</v>
      </c>
      <c r="O27" s="26">
        <v>2099922225</v>
      </c>
      <c r="Q27" s="54">
        <v>-214502425</v>
      </c>
      <c r="R27" s="54"/>
    </row>
    <row r="28" spans="1:18" ht="21.75" customHeight="1" x14ac:dyDescent="0.2">
      <c r="A28" s="8" t="s">
        <v>36</v>
      </c>
      <c r="C28" s="9">
        <v>0</v>
      </c>
      <c r="E28" s="9">
        <v>0</v>
      </c>
      <c r="G28" s="9">
        <v>0</v>
      </c>
      <c r="I28" s="9">
        <v>0</v>
      </c>
      <c r="K28" s="26">
        <v>2000000</v>
      </c>
      <c r="M28" s="26">
        <v>13161222051</v>
      </c>
      <c r="O28" s="26">
        <v>12754422862</v>
      </c>
      <c r="Q28" s="54">
        <v>406799189</v>
      </c>
      <c r="R28" s="54"/>
    </row>
    <row r="29" spans="1:18" ht="21.75" customHeight="1" x14ac:dyDescent="0.2">
      <c r="A29" s="8" t="s">
        <v>124</v>
      </c>
      <c r="C29" s="9">
        <v>0</v>
      </c>
      <c r="E29" s="9">
        <v>0</v>
      </c>
      <c r="G29" s="9">
        <v>0</v>
      </c>
      <c r="I29" s="9">
        <v>0</v>
      </c>
      <c r="K29" s="26">
        <v>2700000</v>
      </c>
      <c r="M29" s="26">
        <v>22798639818</v>
      </c>
      <c r="O29" s="26">
        <v>23806503450</v>
      </c>
      <c r="Q29" s="54">
        <v>-1007863632</v>
      </c>
      <c r="R29" s="54"/>
    </row>
    <row r="30" spans="1:18" ht="21.75" customHeight="1" x14ac:dyDescent="0.2">
      <c r="A30" s="8" t="s">
        <v>125</v>
      </c>
      <c r="C30" s="9">
        <v>0</v>
      </c>
      <c r="E30" s="9">
        <v>0</v>
      </c>
      <c r="G30" s="9">
        <v>0</v>
      </c>
      <c r="I30" s="9">
        <v>0</v>
      </c>
      <c r="K30" s="26">
        <v>1200000</v>
      </c>
      <c r="M30" s="26">
        <v>28940441170</v>
      </c>
      <c r="O30" s="26">
        <v>29079148149</v>
      </c>
      <c r="Q30" s="54">
        <v>-138706979</v>
      </c>
      <c r="R30" s="54"/>
    </row>
    <row r="31" spans="1:18" ht="21.75" customHeight="1" x14ac:dyDescent="0.2">
      <c r="A31" s="8" t="s">
        <v>126</v>
      </c>
      <c r="C31" s="9">
        <v>0</v>
      </c>
      <c r="E31" s="9">
        <v>0</v>
      </c>
      <c r="G31" s="9">
        <v>0</v>
      </c>
      <c r="I31" s="9">
        <v>0</v>
      </c>
      <c r="K31" s="26">
        <v>8823988</v>
      </c>
      <c r="M31" s="26">
        <v>51623493805</v>
      </c>
      <c r="O31" s="26">
        <v>62129119539</v>
      </c>
      <c r="Q31" s="54">
        <v>-10505625734</v>
      </c>
      <c r="R31" s="54"/>
    </row>
    <row r="32" spans="1:18" ht="21.75" customHeight="1" x14ac:dyDescent="0.2">
      <c r="A32" s="8" t="s">
        <v>25</v>
      </c>
      <c r="C32" s="9">
        <v>0</v>
      </c>
      <c r="E32" s="9">
        <v>0</v>
      </c>
      <c r="G32" s="9">
        <v>0</v>
      </c>
      <c r="I32" s="9">
        <v>0</v>
      </c>
      <c r="K32" s="26">
        <v>1700000</v>
      </c>
      <c r="M32" s="26">
        <v>7413010176</v>
      </c>
      <c r="O32" s="26">
        <v>10371193376</v>
      </c>
      <c r="Q32" s="54">
        <v>-2958183200</v>
      </c>
      <c r="R32" s="54"/>
    </row>
    <row r="33" spans="1:18" ht="21.75" customHeight="1" x14ac:dyDescent="0.2">
      <c r="A33" s="8" t="s">
        <v>127</v>
      </c>
      <c r="C33" s="9">
        <v>0</v>
      </c>
      <c r="E33" s="9">
        <v>0</v>
      </c>
      <c r="G33" s="9">
        <v>0</v>
      </c>
      <c r="I33" s="9">
        <v>0</v>
      </c>
      <c r="K33" s="26">
        <v>1000000</v>
      </c>
      <c r="M33" s="26">
        <v>6353967616</v>
      </c>
      <c r="O33" s="26">
        <v>5338048500</v>
      </c>
      <c r="Q33" s="54">
        <v>1015919116</v>
      </c>
      <c r="R33" s="54"/>
    </row>
    <row r="34" spans="1:18" ht="21.75" customHeight="1" x14ac:dyDescent="0.2">
      <c r="A34" s="8" t="s">
        <v>128</v>
      </c>
      <c r="C34" s="9">
        <v>0</v>
      </c>
      <c r="E34" s="9">
        <v>0</v>
      </c>
      <c r="G34" s="9">
        <v>0</v>
      </c>
      <c r="I34" s="9">
        <v>0</v>
      </c>
      <c r="K34" s="26">
        <v>2600000</v>
      </c>
      <c r="M34" s="26">
        <v>3046487497</v>
      </c>
      <c r="O34" s="26">
        <v>2998054800</v>
      </c>
      <c r="Q34" s="54">
        <v>48432697</v>
      </c>
      <c r="R34" s="54"/>
    </row>
    <row r="35" spans="1:18" ht="21.75" customHeight="1" x14ac:dyDescent="0.2">
      <c r="A35" s="8" t="s">
        <v>20</v>
      </c>
      <c r="C35" s="9">
        <v>0</v>
      </c>
      <c r="E35" s="9">
        <v>0</v>
      </c>
      <c r="G35" s="9">
        <v>0</v>
      </c>
      <c r="I35" s="9">
        <v>0</v>
      </c>
      <c r="K35" s="26">
        <v>6000000</v>
      </c>
      <c r="M35" s="26">
        <v>14052999270</v>
      </c>
      <c r="O35" s="26">
        <v>14440794491</v>
      </c>
      <c r="Q35" s="54">
        <v>-387795221</v>
      </c>
      <c r="R35" s="54"/>
    </row>
    <row r="36" spans="1:18" ht="21.75" customHeight="1" x14ac:dyDescent="0.2">
      <c r="A36" s="8" t="s">
        <v>31</v>
      </c>
      <c r="C36" s="9">
        <v>0</v>
      </c>
      <c r="E36" s="9">
        <v>0</v>
      </c>
      <c r="G36" s="9">
        <v>0</v>
      </c>
      <c r="I36" s="9">
        <v>0</v>
      </c>
      <c r="K36" s="26">
        <v>2100000</v>
      </c>
      <c r="M36" s="26">
        <v>41406754783</v>
      </c>
      <c r="O36" s="26">
        <v>38980626586</v>
      </c>
      <c r="Q36" s="54">
        <v>2426128197</v>
      </c>
      <c r="R36" s="54"/>
    </row>
    <row r="37" spans="1:18" ht="21.75" customHeight="1" x14ac:dyDescent="0.2">
      <c r="A37" s="8" t="s">
        <v>129</v>
      </c>
      <c r="C37" s="9">
        <v>0</v>
      </c>
      <c r="E37" s="9">
        <v>0</v>
      </c>
      <c r="G37" s="9">
        <v>0</v>
      </c>
      <c r="I37" s="9">
        <v>0</v>
      </c>
      <c r="K37" s="26">
        <v>10000000</v>
      </c>
      <c r="M37" s="26">
        <v>37074341786</v>
      </c>
      <c r="O37" s="26">
        <v>33050642425</v>
      </c>
      <c r="Q37" s="54">
        <v>4023699361</v>
      </c>
      <c r="R37" s="54"/>
    </row>
    <row r="38" spans="1:18" ht="21.75" customHeight="1" x14ac:dyDescent="0.2">
      <c r="A38" s="8" t="s">
        <v>32</v>
      </c>
      <c r="C38" s="9">
        <v>0</v>
      </c>
      <c r="E38" s="9">
        <v>0</v>
      </c>
      <c r="G38" s="9">
        <v>0</v>
      </c>
      <c r="I38" s="9">
        <v>0</v>
      </c>
      <c r="K38" s="26">
        <v>562500</v>
      </c>
      <c r="M38" s="26">
        <v>5927023195</v>
      </c>
      <c r="O38" s="26">
        <v>4960124706</v>
      </c>
      <c r="Q38" s="54">
        <v>966898489</v>
      </c>
      <c r="R38" s="54"/>
    </row>
    <row r="39" spans="1:18" ht="21.75" customHeight="1" x14ac:dyDescent="0.2">
      <c r="A39" s="8" t="s">
        <v>39</v>
      </c>
      <c r="C39" s="9">
        <v>0</v>
      </c>
      <c r="E39" s="9">
        <v>0</v>
      </c>
      <c r="G39" s="9">
        <v>0</v>
      </c>
      <c r="I39" s="9">
        <v>0</v>
      </c>
      <c r="K39" s="26">
        <v>300000</v>
      </c>
      <c r="M39" s="26">
        <v>20512252435</v>
      </c>
      <c r="O39" s="26">
        <v>16368105296</v>
      </c>
      <c r="Q39" s="54">
        <v>4144147139</v>
      </c>
      <c r="R39" s="54"/>
    </row>
    <row r="40" spans="1:18" ht="21.75" customHeight="1" x14ac:dyDescent="0.2">
      <c r="A40" s="8" t="s">
        <v>130</v>
      </c>
      <c r="C40" s="9">
        <v>0</v>
      </c>
      <c r="E40" s="9">
        <v>0</v>
      </c>
      <c r="G40" s="9">
        <v>0</v>
      </c>
      <c r="I40" s="9">
        <v>0</v>
      </c>
      <c r="K40" s="26">
        <v>2600000</v>
      </c>
      <c r="M40" s="26">
        <v>12960891562</v>
      </c>
      <c r="O40" s="26">
        <v>13067874010</v>
      </c>
      <c r="Q40" s="54">
        <v>-106982448</v>
      </c>
      <c r="R40" s="54"/>
    </row>
    <row r="41" spans="1:18" ht="21.75" customHeight="1" x14ac:dyDescent="0.2">
      <c r="A41" s="8" t="s">
        <v>52</v>
      </c>
      <c r="C41" s="9">
        <v>0</v>
      </c>
      <c r="E41" s="9">
        <v>0</v>
      </c>
      <c r="G41" s="9">
        <v>0</v>
      </c>
      <c r="I41" s="9">
        <v>0</v>
      </c>
      <c r="K41" s="26">
        <v>10852104</v>
      </c>
      <c r="M41" s="26">
        <v>50536501631</v>
      </c>
      <c r="O41" s="26">
        <v>51206865170</v>
      </c>
      <c r="Q41" s="54">
        <v>-670363539</v>
      </c>
      <c r="R41" s="54"/>
    </row>
    <row r="42" spans="1:18" ht="21.75" customHeight="1" x14ac:dyDescent="0.2">
      <c r="A42" s="8" t="s">
        <v>131</v>
      </c>
      <c r="C42" s="9">
        <v>0</v>
      </c>
      <c r="E42" s="9">
        <v>0</v>
      </c>
      <c r="G42" s="9">
        <v>0</v>
      </c>
      <c r="I42" s="9">
        <v>0</v>
      </c>
      <c r="K42" s="26">
        <v>1500000</v>
      </c>
      <c r="M42" s="26">
        <v>25956968039</v>
      </c>
      <c r="O42" s="26">
        <v>36434572421</v>
      </c>
      <c r="Q42" s="54">
        <v>-10477604382</v>
      </c>
      <c r="R42" s="54"/>
    </row>
    <row r="43" spans="1:18" ht="21.75" customHeight="1" x14ac:dyDescent="0.2">
      <c r="A43" s="8" t="s">
        <v>57</v>
      </c>
      <c r="C43" s="9">
        <v>0</v>
      </c>
      <c r="E43" s="9">
        <v>0</v>
      </c>
      <c r="G43" s="9">
        <v>0</v>
      </c>
      <c r="I43" s="9">
        <v>0</v>
      </c>
      <c r="K43" s="26">
        <v>2000000</v>
      </c>
      <c r="M43" s="26">
        <v>13270567599</v>
      </c>
      <c r="O43" s="26">
        <v>13314371247</v>
      </c>
      <c r="Q43" s="54">
        <v>-43803648</v>
      </c>
      <c r="R43" s="54"/>
    </row>
    <row r="44" spans="1:18" ht="21.75" customHeight="1" x14ac:dyDescent="0.2">
      <c r="A44" s="8" t="s">
        <v>132</v>
      </c>
      <c r="C44" s="9">
        <v>0</v>
      </c>
      <c r="E44" s="9">
        <v>0</v>
      </c>
      <c r="G44" s="9">
        <v>0</v>
      </c>
      <c r="I44" s="9">
        <v>0</v>
      </c>
      <c r="K44" s="26">
        <v>400000</v>
      </c>
      <c r="M44" s="26">
        <v>3848888581</v>
      </c>
      <c r="O44" s="26">
        <v>3856914000</v>
      </c>
      <c r="Q44" s="54">
        <v>-8025419</v>
      </c>
      <c r="R44" s="54"/>
    </row>
    <row r="45" spans="1:18" ht="21.75" customHeight="1" x14ac:dyDescent="0.2">
      <c r="A45" s="8" t="s">
        <v>51</v>
      </c>
      <c r="C45" s="9">
        <v>0</v>
      </c>
      <c r="E45" s="9">
        <v>0</v>
      </c>
      <c r="G45" s="9">
        <v>0</v>
      </c>
      <c r="I45" s="9">
        <v>0</v>
      </c>
      <c r="K45" s="26">
        <v>800000</v>
      </c>
      <c r="M45" s="26">
        <v>49168932044</v>
      </c>
      <c r="O45" s="26">
        <v>47757209697</v>
      </c>
      <c r="Q45" s="54">
        <v>1411722347</v>
      </c>
      <c r="R45" s="54"/>
    </row>
    <row r="46" spans="1:18" ht="21.75" customHeight="1" x14ac:dyDescent="0.2">
      <c r="A46" s="8" t="s">
        <v>34</v>
      </c>
      <c r="C46" s="9">
        <v>0</v>
      </c>
      <c r="E46" s="9">
        <v>0</v>
      </c>
      <c r="G46" s="9">
        <v>0</v>
      </c>
      <c r="I46" s="9">
        <v>0</v>
      </c>
      <c r="K46" s="26">
        <v>34000000</v>
      </c>
      <c r="M46" s="26">
        <v>50746452472</v>
      </c>
      <c r="O46" s="26">
        <v>45908114294</v>
      </c>
      <c r="Q46" s="54">
        <v>4838338178</v>
      </c>
      <c r="R46" s="54"/>
    </row>
    <row r="47" spans="1:18" ht="21.75" customHeight="1" x14ac:dyDescent="0.2">
      <c r="A47" s="8" t="s">
        <v>133</v>
      </c>
      <c r="C47" s="9">
        <v>0</v>
      </c>
      <c r="E47" s="9">
        <v>0</v>
      </c>
      <c r="G47" s="9">
        <v>0</v>
      </c>
      <c r="I47" s="9">
        <v>0</v>
      </c>
      <c r="K47" s="26">
        <v>660000</v>
      </c>
      <c r="M47" s="26">
        <v>7550424323</v>
      </c>
      <c r="O47" s="26">
        <v>7945044030</v>
      </c>
      <c r="Q47" s="54">
        <v>-394619707</v>
      </c>
      <c r="R47" s="54"/>
    </row>
    <row r="48" spans="1:18" ht="21.75" customHeight="1" x14ac:dyDescent="0.2">
      <c r="A48" s="8" t="s">
        <v>134</v>
      </c>
      <c r="C48" s="9">
        <v>0</v>
      </c>
      <c r="E48" s="9">
        <v>0</v>
      </c>
      <c r="G48" s="9">
        <v>0</v>
      </c>
      <c r="I48" s="9">
        <v>0</v>
      </c>
      <c r="K48" s="26">
        <v>1200000</v>
      </c>
      <c r="M48" s="26">
        <v>1460496044</v>
      </c>
      <c r="O48" s="26">
        <v>1475567820</v>
      </c>
      <c r="Q48" s="54">
        <v>-15071776</v>
      </c>
      <c r="R48" s="54"/>
    </row>
    <row r="49" spans="1:18" ht="21.75" customHeight="1" x14ac:dyDescent="0.2">
      <c r="A49" s="8" t="s">
        <v>135</v>
      </c>
      <c r="C49" s="9">
        <v>0</v>
      </c>
      <c r="E49" s="9">
        <v>0</v>
      </c>
      <c r="G49" s="9">
        <v>0</v>
      </c>
      <c r="I49" s="9">
        <v>0</v>
      </c>
      <c r="K49" s="26">
        <v>1900000</v>
      </c>
      <c r="M49" s="26">
        <v>27872168065</v>
      </c>
      <c r="O49" s="26">
        <v>28448375385</v>
      </c>
      <c r="Q49" s="54">
        <v>-576207320</v>
      </c>
      <c r="R49" s="54"/>
    </row>
    <row r="50" spans="1:18" ht="21.75" customHeight="1" x14ac:dyDescent="0.2">
      <c r="A50" s="8" t="s">
        <v>19</v>
      </c>
      <c r="C50" s="9">
        <v>0</v>
      </c>
      <c r="E50" s="9">
        <v>0</v>
      </c>
      <c r="G50" s="9">
        <v>0</v>
      </c>
      <c r="I50" s="9">
        <v>0</v>
      </c>
      <c r="K50" s="26">
        <v>3000000</v>
      </c>
      <c r="M50" s="26">
        <v>9820046668</v>
      </c>
      <c r="O50" s="26">
        <v>9897945630</v>
      </c>
      <c r="Q50" s="54">
        <v>-77898962</v>
      </c>
      <c r="R50" s="54"/>
    </row>
    <row r="51" spans="1:18" ht="21.75" customHeight="1" x14ac:dyDescent="0.2">
      <c r="A51" s="8" t="s">
        <v>136</v>
      </c>
      <c r="C51" s="9">
        <v>0</v>
      </c>
      <c r="E51" s="9">
        <v>0</v>
      </c>
      <c r="G51" s="9">
        <v>0</v>
      </c>
      <c r="I51" s="9">
        <v>0</v>
      </c>
      <c r="K51" s="26">
        <v>4240000</v>
      </c>
      <c r="M51" s="26">
        <v>18616050399</v>
      </c>
      <c r="O51" s="26">
        <v>12921749199</v>
      </c>
      <c r="Q51" s="54">
        <v>5694301200</v>
      </c>
      <c r="R51" s="54"/>
    </row>
    <row r="52" spans="1:18" ht="21.75" customHeight="1" x14ac:dyDescent="0.2">
      <c r="A52" s="8" t="s">
        <v>137</v>
      </c>
      <c r="C52" s="9">
        <v>0</v>
      </c>
      <c r="E52" s="9">
        <v>0</v>
      </c>
      <c r="G52" s="9">
        <v>0</v>
      </c>
      <c r="I52" s="9">
        <v>0</v>
      </c>
      <c r="K52" s="26">
        <v>494239</v>
      </c>
      <c r="M52" s="26">
        <v>9235545493</v>
      </c>
      <c r="O52" s="26">
        <v>9221668677</v>
      </c>
      <c r="Q52" s="54">
        <v>13876816</v>
      </c>
      <c r="R52" s="54"/>
    </row>
    <row r="53" spans="1:18" ht="21.75" customHeight="1" x14ac:dyDescent="0.2">
      <c r="A53" s="8" t="s">
        <v>138</v>
      </c>
      <c r="C53" s="9">
        <v>0</v>
      </c>
      <c r="E53" s="9">
        <v>0</v>
      </c>
      <c r="G53" s="9">
        <v>0</v>
      </c>
      <c r="I53" s="9">
        <v>0</v>
      </c>
      <c r="K53" s="26">
        <v>1000000</v>
      </c>
      <c r="M53" s="26">
        <v>4960309526</v>
      </c>
      <c r="O53" s="26">
        <v>5119357500</v>
      </c>
      <c r="Q53" s="54">
        <v>-159047974</v>
      </c>
      <c r="R53" s="54"/>
    </row>
    <row r="54" spans="1:18" ht="21.75" customHeight="1" x14ac:dyDescent="0.2">
      <c r="A54" s="8" t="s">
        <v>139</v>
      </c>
      <c r="C54" s="9">
        <v>0</v>
      </c>
      <c r="E54" s="9">
        <v>0</v>
      </c>
      <c r="G54" s="9">
        <v>0</v>
      </c>
      <c r="I54" s="9">
        <v>0</v>
      </c>
      <c r="K54" s="26">
        <v>22000</v>
      </c>
      <c r="M54" s="26">
        <v>5685309939</v>
      </c>
      <c r="O54" s="26">
        <v>4936511943</v>
      </c>
      <c r="Q54" s="54">
        <v>748797996</v>
      </c>
      <c r="R54" s="54"/>
    </row>
    <row r="55" spans="1:18" ht="21.75" customHeight="1" x14ac:dyDescent="0.2">
      <c r="A55" s="8" t="s">
        <v>63</v>
      </c>
      <c r="C55" s="9">
        <v>0</v>
      </c>
      <c r="E55" s="9">
        <v>0</v>
      </c>
      <c r="G55" s="9">
        <v>0</v>
      </c>
      <c r="I55" s="9">
        <v>0</v>
      </c>
      <c r="K55" s="26">
        <v>10400000</v>
      </c>
      <c r="M55" s="26">
        <v>9593775513</v>
      </c>
      <c r="O55" s="26">
        <v>11044639892</v>
      </c>
      <c r="Q55" s="54">
        <v>-1450864379</v>
      </c>
      <c r="R55" s="54"/>
    </row>
    <row r="56" spans="1:18" ht="21.75" customHeight="1" x14ac:dyDescent="0.2">
      <c r="A56" s="8" t="s">
        <v>140</v>
      </c>
      <c r="C56" s="9">
        <v>0</v>
      </c>
      <c r="E56" s="9">
        <v>0</v>
      </c>
      <c r="G56" s="9">
        <v>0</v>
      </c>
      <c r="I56" s="9">
        <v>0</v>
      </c>
      <c r="K56" s="26">
        <v>60000000</v>
      </c>
      <c r="M56" s="26">
        <v>41775150933</v>
      </c>
      <c r="O56" s="26">
        <v>36665593504</v>
      </c>
      <c r="Q56" s="54">
        <v>5109557429</v>
      </c>
      <c r="R56" s="54"/>
    </row>
    <row r="57" spans="1:18" ht="21.75" customHeight="1" x14ac:dyDescent="0.2">
      <c r="A57" s="8" t="s">
        <v>141</v>
      </c>
      <c r="C57" s="9">
        <v>0</v>
      </c>
      <c r="E57" s="9">
        <v>0</v>
      </c>
      <c r="G57" s="9">
        <v>0</v>
      </c>
      <c r="I57" s="9">
        <v>0</v>
      </c>
      <c r="K57" s="26">
        <v>10000001</v>
      </c>
      <c r="M57" s="26">
        <v>26063991124</v>
      </c>
      <c r="O57" s="26">
        <v>24192282222</v>
      </c>
      <c r="Q57" s="54">
        <v>1871708902</v>
      </c>
      <c r="R57" s="54"/>
    </row>
    <row r="58" spans="1:18" ht="21.75" customHeight="1" x14ac:dyDescent="0.2">
      <c r="A58" s="8" t="s">
        <v>142</v>
      </c>
      <c r="C58" s="9">
        <v>0</v>
      </c>
      <c r="E58" s="9">
        <v>0</v>
      </c>
      <c r="G58" s="9">
        <v>0</v>
      </c>
      <c r="I58" s="9">
        <v>0</v>
      </c>
      <c r="K58" s="26">
        <v>28400000</v>
      </c>
      <c r="M58" s="26">
        <v>80207786211</v>
      </c>
      <c r="O58" s="26">
        <v>86382933625</v>
      </c>
      <c r="Q58" s="54">
        <v>-6175147414</v>
      </c>
      <c r="R58" s="54"/>
    </row>
    <row r="59" spans="1:18" ht="21.75" customHeight="1" x14ac:dyDescent="0.2">
      <c r="A59" s="8" t="s">
        <v>143</v>
      </c>
      <c r="C59" s="9">
        <v>0</v>
      </c>
      <c r="E59" s="9">
        <v>0</v>
      </c>
      <c r="G59" s="9">
        <v>0</v>
      </c>
      <c r="I59" s="9">
        <v>0</v>
      </c>
      <c r="K59" s="26">
        <v>622796</v>
      </c>
      <c r="M59" s="26">
        <v>42063244547</v>
      </c>
      <c r="O59" s="26">
        <v>38971738401</v>
      </c>
      <c r="Q59" s="54">
        <v>3091506146</v>
      </c>
      <c r="R59" s="54"/>
    </row>
    <row r="60" spans="1:18" ht="21.75" customHeight="1" x14ac:dyDescent="0.2">
      <c r="A60" s="8" t="s">
        <v>42</v>
      </c>
      <c r="C60" s="9">
        <v>0</v>
      </c>
      <c r="E60" s="9">
        <v>0</v>
      </c>
      <c r="G60" s="9">
        <v>0</v>
      </c>
      <c r="I60" s="9">
        <v>0</v>
      </c>
      <c r="K60" s="26">
        <v>3513</v>
      </c>
      <c r="M60" s="26">
        <v>48889802158</v>
      </c>
      <c r="O60" s="26">
        <v>27185881563</v>
      </c>
      <c r="Q60" s="54">
        <v>21703920595</v>
      </c>
      <c r="R60" s="54"/>
    </row>
    <row r="61" spans="1:18" ht="21.75" customHeight="1" x14ac:dyDescent="0.2">
      <c r="A61" s="8" t="s">
        <v>60</v>
      </c>
      <c r="C61" s="9">
        <v>0</v>
      </c>
      <c r="E61" s="9">
        <v>0</v>
      </c>
      <c r="G61" s="9">
        <v>0</v>
      </c>
      <c r="I61" s="9">
        <v>0</v>
      </c>
      <c r="K61" s="26">
        <v>400000</v>
      </c>
      <c r="M61" s="26">
        <v>261633961</v>
      </c>
      <c r="O61" s="26">
        <v>251433108</v>
      </c>
      <c r="Q61" s="54">
        <v>10200853</v>
      </c>
      <c r="R61" s="54"/>
    </row>
    <row r="62" spans="1:18" ht="21.75" customHeight="1" x14ac:dyDescent="0.2">
      <c r="A62" s="8" t="s">
        <v>144</v>
      </c>
      <c r="C62" s="9">
        <v>0</v>
      </c>
      <c r="E62" s="9">
        <v>0</v>
      </c>
      <c r="G62" s="9">
        <v>0</v>
      </c>
      <c r="I62" s="9">
        <v>0</v>
      </c>
      <c r="K62" s="26">
        <v>2283</v>
      </c>
      <c r="M62" s="26">
        <v>14501571</v>
      </c>
      <c r="O62" s="26">
        <v>11580979</v>
      </c>
      <c r="Q62" s="54">
        <v>2920592</v>
      </c>
      <c r="R62" s="54"/>
    </row>
    <row r="63" spans="1:18" ht="21.75" customHeight="1" x14ac:dyDescent="0.2">
      <c r="A63" s="8" t="s">
        <v>145</v>
      </c>
      <c r="C63" s="9">
        <v>0</v>
      </c>
      <c r="E63" s="9">
        <v>0</v>
      </c>
      <c r="G63" s="9">
        <v>0</v>
      </c>
      <c r="I63" s="9">
        <v>0</v>
      </c>
      <c r="K63" s="26">
        <v>5000000</v>
      </c>
      <c r="M63" s="26">
        <v>25198602456</v>
      </c>
      <c r="O63" s="26">
        <v>31178284056</v>
      </c>
      <c r="Q63" s="54">
        <v>-5979681600</v>
      </c>
      <c r="R63" s="54"/>
    </row>
    <row r="64" spans="1:18" ht="21.75" customHeight="1" x14ac:dyDescent="0.2">
      <c r="A64" s="8" t="s">
        <v>35</v>
      </c>
      <c r="C64" s="9">
        <v>0</v>
      </c>
      <c r="E64" s="9">
        <v>0</v>
      </c>
      <c r="G64" s="9">
        <v>0</v>
      </c>
      <c r="I64" s="9">
        <v>0</v>
      </c>
      <c r="K64" s="26">
        <v>800000</v>
      </c>
      <c r="M64" s="26">
        <v>24318443248</v>
      </c>
      <c r="O64" s="26">
        <v>22080913609</v>
      </c>
      <c r="Q64" s="54">
        <v>2237529639</v>
      </c>
      <c r="R64" s="54"/>
    </row>
    <row r="65" spans="1:18" ht="21.75" customHeight="1" x14ac:dyDescent="0.2">
      <c r="A65" s="8" t="s">
        <v>146</v>
      </c>
      <c r="C65" s="9">
        <v>0</v>
      </c>
      <c r="E65" s="9">
        <v>0</v>
      </c>
      <c r="G65" s="9">
        <v>0</v>
      </c>
      <c r="I65" s="9">
        <v>0</v>
      </c>
      <c r="K65" s="26">
        <v>400000</v>
      </c>
      <c r="M65" s="26">
        <v>14202405296</v>
      </c>
      <c r="O65" s="26">
        <v>14457404012</v>
      </c>
      <c r="Q65" s="54">
        <v>-254998716</v>
      </c>
      <c r="R65" s="54"/>
    </row>
    <row r="66" spans="1:18" ht="21.75" customHeight="1" x14ac:dyDescent="0.2">
      <c r="A66" s="8" t="s">
        <v>147</v>
      </c>
      <c r="C66" s="9">
        <v>0</v>
      </c>
      <c r="E66" s="9">
        <v>0</v>
      </c>
      <c r="G66" s="9">
        <v>0</v>
      </c>
      <c r="I66" s="9">
        <v>0</v>
      </c>
      <c r="K66" s="26">
        <v>200000</v>
      </c>
      <c r="M66" s="26">
        <v>399011671</v>
      </c>
      <c r="O66" s="26">
        <v>390153934</v>
      </c>
      <c r="Q66" s="54">
        <v>8857737</v>
      </c>
      <c r="R66" s="54"/>
    </row>
    <row r="67" spans="1:18" ht="21.75" customHeight="1" x14ac:dyDescent="0.2">
      <c r="A67" s="8" t="s">
        <v>148</v>
      </c>
      <c r="C67" s="9">
        <v>0</v>
      </c>
      <c r="E67" s="9">
        <v>0</v>
      </c>
      <c r="G67" s="9">
        <v>0</v>
      </c>
      <c r="I67" s="9">
        <v>0</v>
      </c>
      <c r="K67" s="26">
        <v>9000001</v>
      </c>
      <c r="M67" s="26">
        <v>31719173590</v>
      </c>
      <c r="O67" s="26">
        <v>30084496034</v>
      </c>
      <c r="Q67" s="54">
        <v>1634677556</v>
      </c>
      <c r="R67" s="54"/>
    </row>
    <row r="68" spans="1:18" ht="21.75" customHeight="1" x14ac:dyDescent="0.2">
      <c r="A68" s="8" t="s">
        <v>149</v>
      </c>
      <c r="C68" s="9">
        <v>0</v>
      </c>
      <c r="E68" s="9">
        <v>0</v>
      </c>
      <c r="G68" s="9">
        <v>0</v>
      </c>
      <c r="I68" s="9">
        <v>0</v>
      </c>
      <c r="K68" s="26">
        <v>7513</v>
      </c>
      <c r="M68" s="26">
        <v>28986029530</v>
      </c>
      <c r="O68" s="26">
        <v>28986029530</v>
      </c>
      <c r="Q68" s="70">
        <v>0</v>
      </c>
      <c r="R68" s="70"/>
    </row>
    <row r="69" spans="1:18" ht="21.75" customHeight="1" x14ac:dyDescent="0.2">
      <c r="A69" s="8" t="s">
        <v>150</v>
      </c>
      <c r="C69" s="9">
        <v>0</v>
      </c>
      <c r="E69" s="9">
        <v>0</v>
      </c>
      <c r="G69" s="9">
        <v>0</v>
      </c>
      <c r="I69" s="9">
        <v>0</v>
      </c>
      <c r="K69" s="26">
        <v>4000000</v>
      </c>
      <c r="M69" s="26">
        <v>14504687115</v>
      </c>
      <c r="O69" s="26">
        <v>15194258176</v>
      </c>
      <c r="Q69" s="54">
        <v>-689571061</v>
      </c>
      <c r="R69" s="54"/>
    </row>
    <row r="70" spans="1:18" ht="21.75" customHeight="1" x14ac:dyDescent="0.2">
      <c r="A70" s="8" t="s">
        <v>56</v>
      </c>
      <c r="C70" s="9">
        <v>0</v>
      </c>
      <c r="E70" s="9">
        <v>0</v>
      </c>
      <c r="G70" s="9">
        <v>0</v>
      </c>
      <c r="I70" s="9">
        <v>0</v>
      </c>
      <c r="K70" s="26">
        <v>8676923</v>
      </c>
      <c r="M70" s="26">
        <v>67038327189</v>
      </c>
      <c r="O70" s="26">
        <v>58327445645</v>
      </c>
      <c r="Q70" s="54">
        <v>8710881544</v>
      </c>
      <c r="R70" s="54"/>
    </row>
    <row r="71" spans="1:18" ht="21.75" customHeight="1" x14ac:dyDescent="0.2">
      <c r="A71" s="8" t="s">
        <v>151</v>
      </c>
      <c r="C71" s="9">
        <v>0</v>
      </c>
      <c r="E71" s="9">
        <v>0</v>
      </c>
      <c r="G71" s="9">
        <v>0</v>
      </c>
      <c r="I71" s="9">
        <v>0</v>
      </c>
      <c r="K71" s="26">
        <v>4945614</v>
      </c>
      <c r="M71" s="26">
        <v>27829469099</v>
      </c>
      <c r="O71" s="26">
        <v>26001318601</v>
      </c>
      <c r="Q71" s="54">
        <v>1828150498</v>
      </c>
      <c r="R71" s="54"/>
    </row>
    <row r="72" spans="1:18" ht="21.75" customHeight="1" x14ac:dyDescent="0.2">
      <c r="A72" s="8" t="s">
        <v>152</v>
      </c>
      <c r="C72" s="9">
        <v>0</v>
      </c>
      <c r="E72" s="9">
        <v>0</v>
      </c>
      <c r="G72" s="9">
        <v>0</v>
      </c>
      <c r="I72" s="9">
        <v>0</v>
      </c>
      <c r="K72" s="26">
        <v>490000</v>
      </c>
      <c r="M72" s="26">
        <v>4187407794</v>
      </c>
      <c r="O72" s="26">
        <v>4549369230</v>
      </c>
      <c r="Q72" s="54">
        <v>-361961436</v>
      </c>
      <c r="R72" s="54"/>
    </row>
    <row r="73" spans="1:18" ht="21.75" customHeight="1" x14ac:dyDescent="0.2">
      <c r="A73" s="8" t="s">
        <v>37</v>
      </c>
      <c r="C73" s="9">
        <v>0</v>
      </c>
      <c r="E73" s="9">
        <v>0</v>
      </c>
      <c r="G73" s="9">
        <v>0</v>
      </c>
      <c r="I73" s="9">
        <v>0</v>
      </c>
      <c r="K73" s="26">
        <v>1000000</v>
      </c>
      <c r="M73" s="26">
        <v>9463356038</v>
      </c>
      <c r="O73" s="26">
        <v>10722561518</v>
      </c>
      <c r="Q73" s="54">
        <v>-1259205480</v>
      </c>
      <c r="R73" s="54"/>
    </row>
    <row r="74" spans="1:18" ht="21.75" customHeight="1" x14ac:dyDescent="0.2">
      <c r="A74" s="8" t="s">
        <v>153</v>
      </c>
      <c r="C74" s="9">
        <v>0</v>
      </c>
      <c r="E74" s="9">
        <v>0</v>
      </c>
      <c r="G74" s="9">
        <v>0</v>
      </c>
      <c r="I74" s="9">
        <v>0</v>
      </c>
      <c r="K74" s="26">
        <v>5200000</v>
      </c>
      <c r="M74" s="26">
        <v>12957243005</v>
      </c>
      <c r="O74" s="26">
        <v>12486126557</v>
      </c>
      <c r="Q74" s="54">
        <v>471116448</v>
      </c>
      <c r="R74" s="54"/>
    </row>
    <row r="75" spans="1:18" ht="21.75" customHeight="1" x14ac:dyDescent="0.2">
      <c r="A75" s="8" t="s">
        <v>53</v>
      </c>
      <c r="C75" s="9">
        <v>0</v>
      </c>
      <c r="E75" s="9">
        <v>0</v>
      </c>
      <c r="G75" s="9">
        <v>0</v>
      </c>
      <c r="I75" s="9">
        <v>0</v>
      </c>
      <c r="K75" s="26">
        <v>8000000</v>
      </c>
      <c r="M75" s="26">
        <v>10187024537</v>
      </c>
      <c r="O75" s="26">
        <v>10182947568</v>
      </c>
      <c r="Q75" s="54">
        <v>4076969</v>
      </c>
      <c r="R75" s="54"/>
    </row>
    <row r="76" spans="1:18" ht="21.75" customHeight="1" x14ac:dyDescent="0.2">
      <c r="A76" s="8" t="s">
        <v>41</v>
      </c>
      <c r="C76" s="9">
        <v>0</v>
      </c>
      <c r="E76" s="9">
        <v>0</v>
      </c>
      <c r="G76" s="9">
        <v>0</v>
      </c>
      <c r="I76" s="9">
        <v>0</v>
      </c>
      <c r="K76" s="26">
        <v>500000</v>
      </c>
      <c r="M76" s="26">
        <v>4328649407</v>
      </c>
      <c r="O76" s="26">
        <v>4304236500</v>
      </c>
      <c r="Q76" s="54">
        <v>24412907</v>
      </c>
      <c r="R76" s="54"/>
    </row>
    <row r="77" spans="1:18" ht="21.75" customHeight="1" x14ac:dyDescent="0.2">
      <c r="A77" s="8" t="s">
        <v>154</v>
      </c>
      <c r="C77" s="9">
        <v>0</v>
      </c>
      <c r="E77" s="9">
        <v>0</v>
      </c>
      <c r="G77" s="9">
        <v>0</v>
      </c>
      <c r="I77" s="9">
        <v>0</v>
      </c>
      <c r="K77" s="26">
        <v>10000000</v>
      </c>
      <c r="M77" s="26">
        <v>4522927647</v>
      </c>
      <c r="O77" s="26">
        <v>4603241706</v>
      </c>
      <c r="Q77" s="54">
        <v>-80314059</v>
      </c>
      <c r="R77" s="54"/>
    </row>
    <row r="78" spans="1:18" ht="21.75" customHeight="1" x14ac:dyDescent="0.2">
      <c r="A78" s="8" t="s">
        <v>155</v>
      </c>
      <c r="C78" s="9">
        <v>0</v>
      </c>
      <c r="E78" s="9">
        <v>0</v>
      </c>
      <c r="G78" s="9">
        <v>0</v>
      </c>
      <c r="I78" s="9">
        <v>0</v>
      </c>
      <c r="K78" s="26">
        <v>1130551</v>
      </c>
      <c r="M78" s="26">
        <v>1504800661</v>
      </c>
      <c r="O78" s="26">
        <v>2184224532</v>
      </c>
      <c r="Q78" s="54">
        <v>-679423871</v>
      </c>
      <c r="R78" s="54"/>
    </row>
    <row r="79" spans="1:18" ht="21.75" customHeight="1" x14ac:dyDescent="0.2">
      <c r="A79" s="8" t="s">
        <v>45</v>
      </c>
      <c r="C79" s="9">
        <v>0</v>
      </c>
      <c r="E79" s="9">
        <v>0</v>
      </c>
      <c r="G79" s="9">
        <v>0</v>
      </c>
      <c r="I79" s="9">
        <v>0</v>
      </c>
      <c r="K79" s="26">
        <v>9700000</v>
      </c>
      <c r="M79" s="26">
        <v>27721322164</v>
      </c>
      <c r="O79" s="26">
        <v>26927806820</v>
      </c>
      <c r="Q79" s="54">
        <v>793515344</v>
      </c>
      <c r="R79" s="54"/>
    </row>
    <row r="80" spans="1:18" ht="21.75" customHeight="1" x14ac:dyDescent="0.2">
      <c r="A80" s="8" t="s">
        <v>156</v>
      </c>
      <c r="C80" s="9">
        <v>0</v>
      </c>
      <c r="E80" s="9">
        <v>0</v>
      </c>
      <c r="G80" s="9">
        <v>0</v>
      </c>
      <c r="I80" s="9">
        <v>0</v>
      </c>
      <c r="K80" s="26">
        <v>2789233</v>
      </c>
      <c r="M80" s="26">
        <v>10228725938</v>
      </c>
      <c r="O80" s="26">
        <v>10333618336</v>
      </c>
      <c r="Q80" s="54">
        <v>-104892398</v>
      </c>
      <c r="R80" s="54"/>
    </row>
    <row r="81" spans="1:18" ht="21.75" customHeight="1" x14ac:dyDescent="0.2">
      <c r="A81" s="8" t="s">
        <v>157</v>
      </c>
      <c r="C81" s="9">
        <v>0</v>
      </c>
      <c r="E81" s="9">
        <v>0</v>
      </c>
      <c r="G81" s="9">
        <v>0</v>
      </c>
      <c r="I81" s="9">
        <v>0</v>
      </c>
      <c r="K81" s="26">
        <v>1500000</v>
      </c>
      <c r="M81" s="26">
        <v>5031267781</v>
      </c>
      <c r="O81" s="26">
        <v>4673739906</v>
      </c>
      <c r="Q81" s="54">
        <v>357527875</v>
      </c>
      <c r="R81" s="54"/>
    </row>
    <row r="82" spans="1:18" ht="21.75" customHeight="1" x14ac:dyDescent="0.2">
      <c r="A82" s="8" t="s">
        <v>84</v>
      </c>
      <c r="C82" s="26">
        <v>50000</v>
      </c>
      <c r="E82" s="26">
        <v>40228114063</v>
      </c>
      <c r="G82" s="26">
        <v>40263381314</v>
      </c>
      <c r="I82" s="26">
        <v>-35267251</v>
      </c>
      <c r="K82" s="26">
        <v>50000</v>
      </c>
      <c r="M82" s="26">
        <v>40228114063</v>
      </c>
      <c r="O82" s="26">
        <v>40263381314</v>
      </c>
      <c r="Q82" s="54">
        <v>-35267251</v>
      </c>
      <c r="R82" s="54"/>
    </row>
    <row r="83" spans="1:18" ht="21.75" customHeight="1" x14ac:dyDescent="0.2">
      <c r="A83" s="8" t="s">
        <v>80</v>
      </c>
      <c r="C83" s="26">
        <v>150000</v>
      </c>
      <c r="E83" s="26">
        <v>141802701236</v>
      </c>
      <c r="G83" s="26">
        <v>139908599204</v>
      </c>
      <c r="I83" s="26">
        <v>1894102032</v>
      </c>
      <c r="K83" s="26">
        <v>230000</v>
      </c>
      <c r="M83" s="26">
        <v>216949078486</v>
      </c>
      <c r="O83" s="26">
        <v>213735972695</v>
      </c>
      <c r="Q83" s="54">
        <v>3213105791</v>
      </c>
      <c r="R83" s="54"/>
    </row>
    <row r="84" spans="1:18" ht="21.75" customHeight="1" x14ac:dyDescent="0.2">
      <c r="A84" s="8" t="s">
        <v>163</v>
      </c>
      <c r="C84" s="9">
        <v>0</v>
      </c>
      <c r="E84" s="9">
        <v>0</v>
      </c>
      <c r="G84" s="9">
        <v>0</v>
      </c>
      <c r="I84" s="9">
        <v>0</v>
      </c>
      <c r="K84" s="26">
        <v>67000</v>
      </c>
      <c r="M84" s="26">
        <v>66987856250</v>
      </c>
      <c r="O84" s="26">
        <v>66987856250</v>
      </c>
      <c r="Q84" s="70">
        <v>0</v>
      </c>
      <c r="R84" s="70"/>
    </row>
    <row r="85" spans="1:18" ht="21.75" customHeight="1" x14ac:dyDescent="0.2">
      <c r="A85" s="8" t="s">
        <v>164</v>
      </c>
      <c r="C85" s="9">
        <v>0</v>
      </c>
      <c r="E85" s="9">
        <v>0</v>
      </c>
      <c r="G85" s="9">
        <v>0</v>
      </c>
      <c r="I85" s="9">
        <v>0</v>
      </c>
      <c r="K85" s="26">
        <v>385000</v>
      </c>
      <c r="M85" s="26">
        <v>384932718750</v>
      </c>
      <c r="O85" s="26">
        <v>385069781250</v>
      </c>
      <c r="Q85" s="54">
        <v>-137062500</v>
      </c>
      <c r="R85" s="54"/>
    </row>
    <row r="86" spans="1:18" ht="21.75" customHeight="1" x14ac:dyDescent="0.2">
      <c r="A86" s="8" t="s">
        <v>165</v>
      </c>
      <c r="C86" s="9">
        <v>0</v>
      </c>
      <c r="E86" s="9">
        <v>0</v>
      </c>
      <c r="G86" s="9">
        <v>0</v>
      </c>
      <c r="I86" s="9">
        <v>0</v>
      </c>
      <c r="K86" s="26">
        <v>119000</v>
      </c>
      <c r="M86" s="26">
        <v>118978431250</v>
      </c>
      <c r="O86" s="26">
        <v>119021568750</v>
      </c>
      <c r="Q86" s="54">
        <v>-43137500</v>
      </c>
      <c r="R86" s="54"/>
    </row>
    <row r="87" spans="1:18" ht="21.75" customHeight="1" x14ac:dyDescent="0.2">
      <c r="A87" s="11" t="s">
        <v>166</v>
      </c>
      <c r="C87" s="13">
        <v>0</v>
      </c>
      <c r="E87" s="13">
        <v>0</v>
      </c>
      <c r="G87" s="13">
        <v>0</v>
      </c>
      <c r="I87" s="13">
        <v>0</v>
      </c>
      <c r="K87" s="27">
        <v>220000</v>
      </c>
      <c r="M87" s="27">
        <v>219961125000</v>
      </c>
      <c r="O87" s="27">
        <v>220038875000</v>
      </c>
      <c r="Q87" s="71">
        <v>-77750000</v>
      </c>
      <c r="R87" s="71"/>
    </row>
    <row r="88" spans="1:18" ht="21.75" customHeight="1" x14ac:dyDescent="0.2">
      <c r="A88" s="15" t="s">
        <v>66</v>
      </c>
      <c r="C88" s="28">
        <f>SUM(C8:C87)</f>
        <v>33471079</v>
      </c>
      <c r="E88" s="28">
        <f>SUM(E8:E87)</f>
        <v>269516826662</v>
      </c>
      <c r="G88" s="28">
        <f>SUM(G8:G87)</f>
        <v>271157354175</v>
      </c>
      <c r="I88" s="28">
        <f>SUM(I8:I87)</f>
        <v>-1640527513</v>
      </c>
      <c r="K88" s="28">
        <f>SUM(K8:K87)</f>
        <v>408966243</v>
      </c>
      <c r="M88" s="28">
        <f>SUM(M8:M87)</f>
        <v>2645016397475</v>
      </c>
      <c r="O88" s="28">
        <f>SUM(O8:O87)</f>
        <v>2625203357939</v>
      </c>
      <c r="Q88" s="69">
        <f>SUM(Q8:R87)</f>
        <v>19813039536</v>
      </c>
      <c r="R88" s="69"/>
    </row>
  </sheetData>
  <mergeCells count="8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8:R88"/>
    <mergeCell ref="Q83:R83"/>
    <mergeCell ref="Q84:R84"/>
    <mergeCell ref="Q85:R85"/>
    <mergeCell ref="Q86:R86"/>
    <mergeCell ref="Q87:R87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2"/>
  <sheetViews>
    <sheetView rightToLeft="1" view="pageBreakPreview" zoomScale="60" zoomScaleNormal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 x14ac:dyDescent="0.2"/>
    <row r="5" spans="1:25" ht="14.45" customHeight="1" x14ac:dyDescent="0.2">
      <c r="A5" s="60" t="s">
        <v>222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7.35" customHeight="1" x14ac:dyDescent="0.2"/>
    <row r="7" spans="1:25" ht="14.45" customHeight="1" x14ac:dyDescent="0.2">
      <c r="E7" s="56" t="s">
        <v>114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Y7" s="2" t="s">
        <v>115</v>
      </c>
    </row>
    <row r="8" spans="1:25" ht="39" customHeight="1" x14ac:dyDescent="0.2">
      <c r="A8" s="2" t="s">
        <v>223</v>
      </c>
      <c r="C8" s="2" t="s">
        <v>224</v>
      </c>
      <c r="E8" s="19" t="s">
        <v>69</v>
      </c>
      <c r="F8" s="3"/>
      <c r="G8" s="19" t="s">
        <v>13</v>
      </c>
      <c r="H8" s="3"/>
      <c r="I8" s="19" t="s">
        <v>68</v>
      </c>
      <c r="J8" s="3"/>
      <c r="K8" s="19" t="s">
        <v>225</v>
      </c>
      <c r="L8" s="3"/>
      <c r="M8" s="19" t="s">
        <v>226</v>
      </c>
      <c r="N8" s="3"/>
      <c r="O8" s="19" t="s">
        <v>227</v>
      </c>
      <c r="P8" s="3"/>
      <c r="Q8" s="19" t="s">
        <v>228</v>
      </c>
      <c r="R8" s="3"/>
      <c r="S8" s="19" t="s">
        <v>229</v>
      </c>
      <c r="T8" s="3"/>
      <c r="U8" s="19" t="s">
        <v>230</v>
      </c>
      <c r="V8" s="3"/>
      <c r="W8" s="19" t="s">
        <v>231</v>
      </c>
      <c r="Y8" s="19" t="s">
        <v>231</v>
      </c>
    </row>
    <row r="9" spans="1:25" ht="21.75" customHeight="1" x14ac:dyDescent="0.2">
      <c r="A9" s="5" t="s">
        <v>232</v>
      </c>
      <c r="C9" s="5" t="s">
        <v>233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25873255</v>
      </c>
    </row>
    <row r="10" spans="1:25" ht="21.75" customHeight="1" x14ac:dyDescent="0.2">
      <c r="A10" s="8" t="s">
        <v>232</v>
      </c>
      <c r="C10" s="8" t="s">
        <v>233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4876165</v>
      </c>
    </row>
    <row r="11" spans="1:25" ht="21.75" customHeight="1" x14ac:dyDescent="0.2">
      <c r="A11" s="11" t="s">
        <v>232</v>
      </c>
      <c r="B11" s="12"/>
      <c r="C11" s="11" t="s">
        <v>233</v>
      </c>
      <c r="E11" s="12"/>
      <c r="G11" s="13">
        <v>0</v>
      </c>
      <c r="I11" s="13">
        <v>0</v>
      </c>
      <c r="K11" s="13">
        <v>0</v>
      </c>
      <c r="M11" s="13">
        <v>0</v>
      </c>
      <c r="O11" s="13">
        <v>0</v>
      </c>
      <c r="Q11" s="13">
        <v>0</v>
      </c>
      <c r="S11" s="13">
        <v>0</v>
      </c>
      <c r="U11" s="13">
        <v>0</v>
      </c>
      <c r="W11" s="13">
        <v>0</v>
      </c>
      <c r="Y11" s="13">
        <v>875749</v>
      </c>
    </row>
    <row r="12" spans="1:25" ht="21.75" customHeight="1" x14ac:dyDescent="0.2">
      <c r="A12" s="52" t="s">
        <v>66</v>
      </c>
      <c r="B12" s="52"/>
      <c r="C12" s="52"/>
      <c r="E12" s="16"/>
      <c r="G12" s="16"/>
      <c r="I12" s="16"/>
      <c r="K12" s="16">
        <v>0</v>
      </c>
      <c r="M12" s="16">
        <v>0</v>
      </c>
      <c r="O12" s="16">
        <v>0</v>
      </c>
      <c r="Q12" s="16">
        <v>0</v>
      </c>
      <c r="S12" s="16">
        <v>0</v>
      </c>
      <c r="U12" s="16">
        <v>0</v>
      </c>
      <c r="W12" s="16">
        <v>0</v>
      </c>
      <c r="Y12" s="16">
        <f>SUM(Y9:Y11)</f>
        <v>31625169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4" bestFit="1" customWidth="1"/>
    <col min="4" max="4" width="1.28515625" customWidth="1"/>
    <col min="5" max="5" width="19.85546875" bestFit="1" customWidth="1"/>
    <col min="6" max="6" width="1.28515625" customWidth="1"/>
    <col min="7" max="7" width="19.7109375" bestFit="1" customWidth="1"/>
    <col min="8" max="8" width="1.28515625" customWidth="1"/>
    <col min="9" max="9" width="26.28515625" bestFit="1" customWidth="1"/>
    <col min="10" max="10" width="1.28515625" customWidth="1"/>
    <col min="11" max="11" width="14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15.7109375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60" t="s">
        <v>234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A6" s="56" t="s">
        <v>99</v>
      </c>
      <c r="C6" s="56" t="s">
        <v>114</v>
      </c>
      <c r="D6" s="56"/>
      <c r="E6" s="56"/>
      <c r="F6" s="56"/>
      <c r="G6" s="56"/>
      <c r="H6" s="56"/>
      <c r="I6" s="56"/>
      <c r="K6" s="56" t="s">
        <v>115</v>
      </c>
      <c r="L6" s="56"/>
      <c r="M6" s="56"/>
      <c r="N6" s="56"/>
      <c r="O6" s="56"/>
      <c r="P6" s="56"/>
      <c r="Q6" s="56"/>
      <c r="R6" s="56"/>
    </row>
    <row r="7" spans="1:18" ht="46.5" customHeight="1" x14ac:dyDescent="0.2">
      <c r="A7" s="56"/>
      <c r="C7" s="19" t="s">
        <v>13</v>
      </c>
      <c r="D7" s="3"/>
      <c r="E7" s="19" t="s">
        <v>15</v>
      </c>
      <c r="F7" s="3"/>
      <c r="G7" s="19" t="s">
        <v>220</v>
      </c>
      <c r="H7" s="3"/>
      <c r="I7" s="19" t="s">
        <v>235</v>
      </c>
      <c r="K7" s="19" t="s">
        <v>13</v>
      </c>
      <c r="L7" s="3"/>
      <c r="M7" s="19" t="s">
        <v>15</v>
      </c>
      <c r="N7" s="3"/>
      <c r="O7" s="19" t="s">
        <v>220</v>
      </c>
      <c r="P7" s="3"/>
      <c r="Q7" s="72" t="s">
        <v>235</v>
      </c>
      <c r="R7" s="72"/>
    </row>
    <row r="8" spans="1:18" ht="21.75" customHeight="1" x14ac:dyDescent="0.2">
      <c r="A8" s="5" t="s">
        <v>20</v>
      </c>
      <c r="C8" s="25">
        <v>15000000</v>
      </c>
      <c r="E8" s="25">
        <v>47316394950</v>
      </c>
      <c r="G8" s="25">
        <v>37502022282</v>
      </c>
      <c r="I8" s="25">
        <v>9814372668</v>
      </c>
      <c r="K8" s="25">
        <v>15000000</v>
      </c>
      <c r="M8" s="25">
        <v>47316394950</v>
      </c>
      <c r="O8" s="25">
        <v>36875399611</v>
      </c>
      <c r="Q8" s="58">
        <v>10440995339</v>
      </c>
      <c r="R8" s="58"/>
    </row>
    <row r="9" spans="1:18" ht="21.75" customHeight="1" x14ac:dyDescent="0.2">
      <c r="A9" s="8" t="s">
        <v>52</v>
      </c>
      <c r="C9" s="26">
        <v>9000000</v>
      </c>
      <c r="E9" s="26">
        <v>38641970610</v>
      </c>
      <c r="G9" s="26">
        <v>32153968016</v>
      </c>
      <c r="I9" s="26">
        <v>6488002593</v>
      </c>
      <c r="K9" s="26">
        <v>9000000</v>
      </c>
      <c r="M9" s="26">
        <v>38641970610</v>
      </c>
      <c r="O9" s="26">
        <v>39113365115</v>
      </c>
      <c r="Q9" s="54">
        <v>-471394505</v>
      </c>
      <c r="R9" s="54"/>
    </row>
    <row r="10" spans="1:18" ht="21.75" customHeight="1" x14ac:dyDescent="0.2">
      <c r="A10" s="8" t="s">
        <v>26</v>
      </c>
      <c r="C10" s="26">
        <v>1050000</v>
      </c>
      <c r="E10" s="26">
        <v>39852043875</v>
      </c>
      <c r="G10" s="26">
        <v>36321691949</v>
      </c>
      <c r="I10" s="26">
        <v>3530351925</v>
      </c>
      <c r="K10" s="26">
        <v>1050000</v>
      </c>
      <c r="M10" s="26">
        <v>39852043875</v>
      </c>
      <c r="O10" s="26">
        <v>37008030014</v>
      </c>
      <c r="Q10" s="54">
        <v>2844013860</v>
      </c>
      <c r="R10" s="54"/>
    </row>
    <row r="11" spans="1:18" ht="21.75" customHeight="1" x14ac:dyDescent="0.2">
      <c r="A11" s="8" t="s">
        <v>57</v>
      </c>
      <c r="C11" s="26">
        <v>4500000</v>
      </c>
      <c r="E11" s="26">
        <v>39115283400</v>
      </c>
      <c r="G11" s="26">
        <v>35364597348</v>
      </c>
      <c r="I11" s="26">
        <v>3750686051</v>
      </c>
      <c r="K11" s="26">
        <v>4500000</v>
      </c>
      <c r="M11" s="26">
        <v>39115283400</v>
      </c>
      <c r="O11" s="26">
        <v>33161601821</v>
      </c>
      <c r="Q11" s="54">
        <v>5953681578</v>
      </c>
      <c r="R11" s="54"/>
    </row>
    <row r="12" spans="1:18" ht="21.75" customHeight="1" x14ac:dyDescent="0.2">
      <c r="A12" s="8" t="s">
        <v>59</v>
      </c>
      <c r="C12" s="26">
        <v>9</v>
      </c>
      <c r="E12" s="26">
        <v>41328045500</v>
      </c>
      <c r="G12" s="26">
        <v>39504961412</v>
      </c>
      <c r="I12" s="26">
        <v>1823084087</v>
      </c>
      <c r="K12" s="26">
        <v>5000000</v>
      </c>
      <c r="M12" s="26">
        <v>41328045500</v>
      </c>
      <c r="O12" s="26">
        <v>39504961412</v>
      </c>
      <c r="Q12" s="54">
        <v>1823084087</v>
      </c>
      <c r="R12" s="54"/>
    </row>
    <row r="13" spans="1:18" ht="21.75" customHeight="1" x14ac:dyDescent="0.2">
      <c r="A13" s="8" t="s">
        <v>21</v>
      </c>
      <c r="C13" s="26">
        <v>50000</v>
      </c>
      <c r="E13" s="26">
        <v>49613500</v>
      </c>
      <c r="G13" s="26">
        <v>49607500</v>
      </c>
      <c r="I13" s="26">
        <v>5999</v>
      </c>
      <c r="K13" s="26">
        <v>50000</v>
      </c>
      <c r="M13" s="26">
        <v>49613500</v>
      </c>
      <c r="O13" s="26">
        <v>49702500</v>
      </c>
      <c r="Q13" s="54">
        <v>-89000</v>
      </c>
      <c r="R13" s="54"/>
    </row>
    <row r="14" spans="1:18" ht="21.75" customHeight="1" x14ac:dyDescent="0.2">
      <c r="A14" s="8" t="s">
        <v>44</v>
      </c>
      <c r="C14" s="26">
        <v>4000000</v>
      </c>
      <c r="E14" s="26">
        <v>40325852800</v>
      </c>
      <c r="G14" s="26">
        <v>34804622000</v>
      </c>
      <c r="I14" s="26">
        <v>5521230799</v>
      </c>
      <c r="K14" s="26">
        <v>4000000</v>
      </c>
      <c r="M14" s="26">
        <v>40325852800</v>
      </c>
      <c r="O14" s="26">
        <v>31401207645</v>
      </c>
      <c r="Q14" s="54">
        <v>8924645155</v>
      </c>
      <c r="R14" s="54"/>
    </row>
    <row r="15" spans="1:18" ht="21.75" customHeight="1" x14ac:dyDescent="0.2">
      <c r="A15" s="8" t="s">
        <v>62</v>
      </c>
      <c r="C15" s="26">
        <v>5000000</v>
      </c>
      <c r="E15" s="26">
        <v>34580609500</v>
      </c>
      <c r="G15" s="26">
        <v>33977637566</v>
      </c>
      <c r="I15" s="26">
        <v>602971933</v>
      </c>
      <c r="K15" s="26">
        <v>5000000</v>
      </c>
      <c r="M15" s="26">
        <v>34580609500</v>
      </c>
      <c r="O15" s="26">
        <v>33977637566</v>
      </c>
      <c r="Q15" s="54">
        <v>602971933</v>
      </c>
      <c r="R15" s="54"/>
    </row>
    <row r="16" spans="1:18" ht="21.75" customHeight="1" x14ac:dyDescent="0.2">
      <c r="A16" s="8" t="s">
        <v>27</v>
      </c>
      <c r="C16" s="26">
        <v>50000</v>
      </c>
      <c r="E16" s="26">
        <v>5068019025</v>
      </c>
      <c r="G16" s="26">
        <v>4494439500</v>
      </c>
      <c r="I16" s="26">
        <v>573579524</v>
      </c>
      <c r="K16" s="26">
        <v>50000</v>
      </c>
      <c r="M16" s="26">
        <v>5068019025</v>
      </c>
      <c r="O16" s="26">
        <v>2605119708</v>
      </c>
      <c r="Q16" s="54">
        <v>2462899317</v>
      </c>
      <c r="R16" s="54"/>
    </row>
    <row r="17" spans="1:18" ht="21.75" customHeight="1" x14ac:dyDescent="0.2">
      <c r="A17" s="8" t="s">
        <v>39</v>
      </c>
      <c r="C17" s="26">
        <v>600000</v>
      </c>
      <c r="E17" s="26">
        <v>31214829660</v>
      </c>
      <c r="G17" s="26">
        <v>31693239600</v>
      </c>
      <c r="I17" s="26">
        <v>-478409940</v>
      </c>
      <c r="K17" s="26">
        <v>600000</v>
      </c>
      <c r="M17" s="26">
        <v>31214829660</v>
      </c>
      <c r="O17" s="26">
        <v>32693506438</v>
      </c>
      <c r="Q17" s="54">
        <v>-1478676778</v>
      </c>
      <c r="R17" s="54"/>
    </row>
    <row r="18" spans="1:18" ht="21.75" customHeight="1" x14ac:dyDescent="0.2">
      <c r="A18" s="8" t="s">
        <v>23</v>
      </c>
      <c r="C18" s="26">
        <v>1000000</v>
      </c>
      <c r="E18" s="26">
        <v>48025868000</v>
      </c>
      <c r="G18" s="26">
        <v>43184928585</v>
      </c>
      <c r="I18" s="26">
        <v>4840939414</v>
      </c>
      <c r="K18" s="26">
        <v>1000000</v>
      </c>
      <c r="M18" s="26">
        <v>48025868000</v>
      </c>
      <c r="O18" s="26">
        <v>42248988127</v>
      </c>
      <c r="Q18" s="54">
        <v>5776879872</v>
      </c>
      <c r="R18" s="54"/>
    </row>
    <row r="19" spans="1:18" ht="21.75" customHeight="1" x14ac:dyDescent="0.2">
      <c r="A19" s="8" t="s">
        <v>34</v>
      </c>
      <c r="C19" s="26">
        <v>35000000</v>
      </c>
      <c r="E19" s="26">
        <v>58380205450</v>
      </c>
      <c r="G19" s="26">
        <v>46070336143</v>
      </c>
      <c r="I19" s="26">
        <v>12309869307</v>
      </c>
      <c r="K19" s="26">
        <v>35000000</v>
      </c>
      <c r="M19" s="26">
        <v>58380205450</v>
      </c>
      <c r="O19" s="26">
        <v>47390256591</v>
      </c>
      <c r="Q19" s="54">
        <v>10989948859</v>
      </c>
      <c r="R19" s="54"/>
    </row>
    <row r="20" spans="1:18" ht="21.75" customHeight="1" x14ac:dyDescent="0.2">
      <c r="A20" s="8" t="s">
        <v>41</v>
      </c>
      <c r="C20" s="26">
        <v>4600000</v>
      </c>
      <c r="E20" s="26">
        <v>47241974700</v>
      </c>
      <c r="G20" s="26">
        <v>41668315700</v>
      </c>
      <c r="I20" s="26">
        <v>5573658999</v>
      </c>
      <c r="K20" s="26">
        <v>4600000</v>
      </c>
      <c r="M20" s="26">
        <v>47241974700</v>
      </c>
      <c r="O20" s="26">
        <v>38962123236</v>
      </c>
      <c r="Q20" s="54">
        <v>8279851463</v>
      </c>
      <c r="R20" s="54"/>
    </row>
    <row r="21" spans="1:18" ht="21.75" customHeight="1" x14ac:dyDescent="0.2">
      <c r="A21" s="8" t="s">
        <v>31</v>
      </c>
      <c r="C21" s="26">
        <v>2500000</v>
      </c>
      <c r="E21" s="26">
        <v>52069368250</v>
      </c>
      <c r="G21" s="26">
        <v>42578776925</v>
      </c>
      <c r="I21" s="26">
        <v>9490591325</v>
      </c>
      <c r="K21" s="26">
        <v>2500000</v>
      </c>
      <c r="M21" s="26">
        <v>52069368250</v>
      </c>
      <c r="O21" s="26">
        <v>46614953587</v>
      </c>
      <c r="Q21" s="54">
        <v>5454414662</v>
      </c>
      <c r="R21" s="54"/>
    </row>
    <row r="22" spans="1:18" ht="21.75" customHeight="1" x14ac:dyDescent="0.2">
      <c r="A22" s="8" t="s">
        <v>42</v>
      </c>
      <c r="C22" s="26">
        <v>5693</v>
      </c>
      <c r="E22" s="26">
        <v>102272361227</v>
      </c>
      <c r="G22" s="26">
        <v>84042888439</v>
      </c>
      <c r="I22" s="26">
        <v>18229472788</v>
      </c>
      <c r="K22" s="26">
        <v>5693</v>
      </c>
      <c r="M22" s="26">
        <v>102272361227</v>
      </c>
      <c r="O22" s="26">
        <v>63600440437</v>
      </c>
      <c r="Q22" s="54">
        <v>38671920790</v>
      </c>
      <c r="R22" s="54"/>
    </row>
    <row r="23" spans="1:18" ht="21.75" customHeight="1" x14ac:dyDescent="0.2">
      <c r="A23" s="8" t="s">
        <v>65</v>
      </c>
      <c r="C23" s="26">
        <v>211009</v>
      </c>
      <c r="E23" s="26">
        <v>259209840</v>
      </c>
      <c r="G23" s="26">
        <v>237385125</v>
      </c>
      <c r="I23" s="26">
        <v>21824715</v>
      </c>
      <c r="K23" s="26">
        <v>211009</v>
      </c>
      <c r="M23" s="26">
        <v>259209840</v>
      </c>
      <c r="O23" s="26">
        <v>237385125</v>
      </c>
      <c r="Q23" s="54">
        <v>21824715</v>
      </c>
      <c r="R23" s="54"/>
    </row>
    <row r="24" spans="1:18" ht="21.75" customHeight="1" x14ac:dyDescent="0.2">
      <c r="A24" s="8" t="s">
        <v>24</v>
      </c>
      <c r="C24" s="26">
        <v>10000000</v>
      </c>
      <c r="E24" s="26">
        <v>27039357500</v>
      </c>
      <c r="G24" s="26">
        <v>24089402000</v>
      </c>
      <c r="I24" s="26">
        <v>2949955499</v>
      </c>
      <c r="K24" s="26">
        <v>10000000</v>
      </c>
      <c r="M24" s="26">
        <v>27039357500</v>
      </c>
      <c r="O24" s="26">
        <v>28844298608</v>
      </c>
      <c r="Q24" s="54">
        <v>-1804941108</v>
      </c>
      <c r="R24" s="54"/>
    </row>
    <row r="25" spans="1:18" ht="21.75" customHeight="1" x14ac:dyDescent="0.2">
      <c r="A25" s="8" t="s">
        <v>22</v>
      </c>
      <c r="C25" s="26">
        <v>7000000</v>
      </c>
      <c r="E25" s="26">
        <v>40980751000</v>
      </c>
      <c r="G25" s="26">
        <v>36378171900</v>
      </c>
      <c r="I25" s="26">
        <v>4602579099</v>
      </c>
      <c r="K25" s="26">
        <v>7000000</v>
      </c>
      <c r="M25" s="26">
        <v>40980751000</v>
      </c>
      <c r="O25" s="26">
        <v>30947225426</v>
      </c>
      <c r="Q25" s="54">
        <v>10033525574</v>
      </c>
      <c r="R25" s="54"/>
    </row>
    <row r="26" spans="1:18" ht="21.75" customHeight="1" x14ac:dyDescent="0.2">
      <c r="A26" s="8" t="s">
        <v>25</v>
      </c>
      <c r="C26" s="26">
        <v>6000000</v>
      </c>
      <c r="E26" s="26">
        <v>20248261620</v>
      </c>
      <c r="G26" s="26">
        <v>22323375000</v>
      </c>
      <c r="I26" s="26">
        <v>-2075113380</v>
      </c>
      <c r="K26" s="26">
        <v>6000000</v>
      </c>
      <c r="M26" s="26">
        <v>20248261620</v>
      </c>
      <c r="O26" s="26">
        <v>36604211956</v>
      </c>
      <c r="Q26" s="54">
        <v>-16355950336</v>
      </c>
      <c r="R26" s="54"/>
    </row>
    <row r="27" spans="1:18" ht="21.75" customHeight="1" x14ac:dyDescent="0.2">
      <c r="A27" s="8" t="s">
        <v>51</v>
      </c>
      <c r="C27" s="26">
        <v>500000</v>
      </c>
      <c r="E27" s="26">
        <v>39308776050</v>
      </c>
      <c r="G27" s="26">
        <v>32094093851</v>
      </c>
      <c r="I27" s="26">
        <v>7214682198</v>
      </c>
      <c r="K27" s="26">
        <v>500000</v>
      </c>
      <c r="M27" s="26">
        <v>39308776050</v>
      </c>
      <c r="O27" s="26">
        <v>32067781911</v>
      </c>
      <c r="Q27" s="54">
        <v>7240994138</v>
      </c>
      <c r="R27" s="54"/>
    </row>
    <row r="28" spans="1:18" ht="21.75" customHeight="1" x14ac:dyDescent="0.2">
      <c r="A28" s="8" t="s">
        <v>54</v>
      </c>
      <c r="C28" s="26">
        <v>7634960</v>
      </c>
      <c r="E28" s="26">
        <v>30538621231</v>
      </c>
      <c r="G28" s="26">
        <v>26896838393</v>
      </c>
      <c r="I28" s="26">
        <v>3641782838</v>
      </c>
      <c r="K28" s="26">
        <v>7634960</v>
      </c>
      <c r="M28" s="26">
        <v>30538621231</v>
      </c>
      <c r="O28" s="26">
        <v>27772414019</v>
      </c>
      <c r="Q28" s="54">
        <v>2766207212</v>
      </c>
      <c r="R28" s="54"/>
    </row>
    <row r="29" spans="1:18" ht="21.75" customHeight="1" x14ac:dyDescent="0.2">
      <c r="A29" s="8" t="s">
        <v>56</v>
      </c>
      <c r="C29" s="26">
        <v>6000000</v>
      </c>
      <c r="E29" s="26">
        <v>66025645800</v>
      </c>
      <c r="G29" s="26">
        <v>52969595925</v>
      </c>
      <c r="I29" s="26">
        <v>13056049875</v>
      </c>
      <c r="K29" s="26">
        <v>6000000</v>
      </c>
      <c r="M29" s="26">
        <v>66025645800</v>
      </c>
      <c r="O29" s="26">
        <v>42148767585</v>
      </c>
      <c r="Q29" s="54">
        <v>23876878215</v>
      </c>
      <c r="R29" s="54"/>
    </row>
    <row r="30" spans="1:18" ht="21.75" customHeight="1" x14ac:dyDescent="0.2">
      <c r="A30" s="8" t="s">
        <v>55</v>
      </c>
      <c r="C30" s="26">
        <v>11753701</v>
      </c>
      <c r="E30" s="26">
        <v>35571676918</v>
      </c>
      <c r="G30" s="26">
        <v>29095278945</v>
      </c>
      <c r="I30" s="26">
        <v>6476397973</v>
      </c>
      <c r="K30" s="26">
        <v>11753701</v>
      </c>
      <c r="M30" s="26">
        <v>35571676918</v>
      </c>
      <c r="O30" s="26">
        <v>33380424637</v>
      </c>
      <c r="Q30" s="54">
        <v>2191252281</v>
      </c>
      <c r="R30" s="54"/>
    </row>
    <row r="31" spans="1:18" ht="21.75" customHeight="1" x14ac:dyDescent="0.2">
      <c r="A31" s="8" t="s">
        <v>60</v>
      </c>
      <c r="C31" s="26">
        <v>50000000</v>
      </c>
      <c r="E31" s="26">
        <v>28428535500</v>
      </c>
      <c r="G31" s="26">
        <v>28676189474</v>
      </c>
      <c r="I31" s="26">
        <v>-247653974</v>
      </c>
      <c r="K31" s="26">
        <v>50000000</v>
      </c>
      <c r="M31" s="26">
        <v>28428535500</v>
      </c>
      <c r="O31" s="26">
        <v>28676189474</v>
      </c>
      <c r="Q31" s="54">
        <v>-247653974</v>
      </c>
      <c r="R31" s="54"/>
    </row>
    <row r="32" spans="1:18" ht="21.75" customHeight="1" x14ac:dyDescent="0.2">
      <c r="A32" s="8" t="s">
        <v>40</v>
      </c>
      <c r="C32" s="26">
        <v>1700000</v>
      </c>
      <c r="E32" s="26">
        <v>30110433150</v>
      </c>
      <c r="G32" s="26">
        <v>30005592450</v>
      </c>
      <c r="I32" s="26">
        <v>104840699</v>
      </c>
      <c r="K32" s="26">
        <v>1700000</v>
      </c>
      <c r="M32" s="26">
        <v>30110433150</v>
      </c>
      <c r="O32" s="26">
        <v>33807419153</v>
      </c>
      <c r="Q32" s="54">
        <v>-3696986003</v>
      </c>
      <c r="R32" s="54"/>
    </row>
    <row r="33" spans="1:18" ht="21.75" customHeight="1" x14ac:dyDescent="0.2">
      <c r="A33" s="8" t="s">
        <v>58</v>
      </c>
      <c r="C33" s="26">
        <v>2000000</v>
      </c>
      <c r="E33" s="26">
        <v>30145162600</v>
      </c>
      <c r="G33" s="26">
        <v>29959600175</v>
      </c>
      <c r="I33" s="26">
        <v>185562424</v>
      </c>
      <c r="K33" s="26">
        <v>2000000</v>
      </c>
      <c r="M33" s="26">
        <v>30145162600</v>
      </c>
      <c r="O33" s="26">
        <v>29959600175</v>
      </c>
      <c r="Q33" s="54">
        <v>185562424</v>
      </c>
      <c r="R33" s="54"/>
    </row>
    <row r="34" spans="1:18" ht="21.75" customHeight="1" x14ac:dyDescent="0.2">
      <c r="A34" s="8" t="s">
        <v>53</v>
      </c>
      <c r="C34" s="26">
        <v>1000000</v>
      </c>
      <c r="E34" s="26">
        <v>1510234940</v>
      </c>
      <c r="G34" s="26">
        <v>1359245500</v>
      </c>
      <c r="I34" s="26">
        <v>150989439</v>
      </c>
      <c r="K34" s="26">
        <v>1000000</v>
      </c>
      <c r="M34" s="26">
        <v>1510234940</v>
      </c>
      <c r="O34" s="26">
        <v>1272868449</v>
      </c>
      <c r="Q34" s="54">
        <v>237366490</v>
      </c>
      <c r="R34" s="54"/>
    </row>
    <row r="35" spans="1:18" ht="21.75" customHeight="1" x14ac:dyDescent="0.2">
      <c r="A35" s="8" t="s">
        <v>43</v>
      </c>
      <c r="C35" s="26">
        <v>200000</v>
      </c>
      <c r="E35" s="26">
        <v>4201271180</v>
      </c>
      <c r="G35" s="26">
        <v>1101049061</v>
      </c>
      <c r="I35" s="26">
        <v>3100222119</v>
      </c>
      <c r="K35" s="26">
        <v>200000</v>
      </c>
      <c r="M35" s="26">
        <v>4201271180</v>
      </c>
      <c r="O35" s="26">
        <v>3902308495</v>
      </c>
      <c r="Q35" s="54">
        <v>298962684</v>
      </c>
      <c r="R35" s="54"/>
    </row>
    <row r="36" spans="1:18" ht="21.75" customHeight="1" x14ac:dyDescent="0.2">
      <c r="A36" s="8" t="s">
        <v>35</v>
      </c>
      <c r="C36" s="26">
        <v>1000000</v>
      </c>
      <c r="E36" s="26">
        <v>36356772800</v>
      </c>
      <c r="G36" s="26">
        <v>29139445500</v>
      </c>
      <c r="I36" s="26">
        <v>7217327299</v>
      </c>
      <c r="K36" s="26">
        <v>1000000</v>
      </c>
      <c r="M36" s="26">
        <v>36356772800</v>
      </c>
      <c r="O36" s="26">
        <v>27073343406</v>
      </c>
      <c r="Q36" s="54">
        <v>9283429394</v>
      </c>
      <c r="R36" s="54"/>
    </row>
    <row r="37" spans="1:18" ht="21.75" customHeight="1" x14ac:dyDescent="0.2">
      <c r="A37" s="8" t="s">
        <v>63</v>
      </c>
      <c r="C37" s="26">
        <v>35000000</v>
      </c>
      <c r="E37" s="26">
        <v>49003253950</v>
      </c>
      <c r="G37" s="26">
        <v>43540683515</v>
      </c>
      <c r="I37" s="26">
        <v>5462570434</v>
      </c>
      <c r="K37" s="26">
        <v>35000000</v>
      </c>
      <c r="M37" s="26">
        <v>49003253950</v>
      </c>
      <c r="O37" s="26">
        <v>43540683515</v>
      </c>
      <c r="Q37" s="54">
        <v>5462570434</v>
      </c>
      <c r="R37" s="54"/>
    </row>
    <row r="38" spans="1:18" ht="21.75" customHeight="1" x14ac:dyDescent="0.2">
      <c r="A38" s="8" t="s">
        <v>33</v>
      </c>
      <c r="C38" s="26">
        <v>6325000</v>
      </c>
      <c r="E38" s="26">
        <v>22060518741</v>
      </c>
      <c r="G38" s="26">
        <v>20526665761</v>
      </c>
      <c r="I38" s="26">
        <v>1533852980</v>
      </c>
      <c r="K38" s="26">
        <v>6325000</v>
      </c>
      <c r="M38" s="26">
        <v>22060518741</v>
      </c>
      <c r="O38" s="26">
        <v>32882925487</v>
      </c>
      <c r="Q38" s="54">
        <v>-10822406745</v>
      </c>
      <c r="R38" s="54"/>
    </row>
    <row r="39" spans="1:18" ht="21.75" customHeight="1" x14ac:dyDescent="0.2">
      <c r="A39" s="8" t="s">
        <v>38</v>
      </c>
      <c r="C39" s="26">
        <v>2000000</v>
      </c>
      <c r="E39" s="26">
        <v>10047726020</v>
      </c>
      <c r="G39" s="26">
        <v>8512647000</v>
      </c>
      <c r="I39" s="26">
        <v>1535079019</v>
      </c>
      <c r="K39" s="26">
        <v>2000000</v>
      </c>
      <c r="M39" s="26">
        <v>10047726020</v>
      </c>
      <c r="O39" s="26">
        <v>9506227940</v>
      </c>
      <c r="Q39" s="54">
        <v>541498079</v>
      </c>
      <c r="R39" s="54"/>
    </row>
    <row r="40" spans="1:18" ht="21.75" customHeight="1" x14ac:dyDescent="0.2">
      <c r="A40" s="8" t="s">
        <v>45</v>
      </c>
      <c r="C40" s="26">
        <v>600000</v>
      </c>
      <c r="E40" s="26">
        <v>1828356702</v>
      </c>
      <c r="G40" s="26">
        <v>1575732630</v>
      </c>
      <c r="I40" s="26">
        <v>252624071</v>
      </c>
      <c r="K40" s="26">
        <v>600000</v>
      </c>
      <c r="M40" s="26">
        <v>1828356702</v>
      </c>
      <c r="O40" s="26">
        <v>1396596047</v>
      </c>
      <c r="Q40" s="54">
        <v>431760655</v>
      </c>
      <c r="R40" s="54"/>
    </row>
    <row r="41" spans="1:18" ht="21.75" customHeight="1" x14ac:dyDescent="0.2">
      <c r="A41" s="8" t="s">
        <v>36</v>
      </c>
      <c r="C41" s="26">
        <v>4296053</v>
      </c>
      <c r="E41" s="26">
        <v>23019360355</v>
      </c>
      <c r="G41" s="26">
        <v>19535204693</v>
      </c>
      <c r="I41" s="26">
        <v>3484155662</v>
      </c>
      <c r="K41" s="26">
        <v>4296053</v>
      </c>
      <c r="M41" s="26">
        <v>23019360355</v>
      </c>
      <c r="O41" s="26">
        <v>20406449483</v>
      </c>
      <c r="Q41" s="54">
        <v>2612910872</v>
      </c>
      <c r="R41" s="54"/>
    </row>
    <row r="42" spans="1:18" ht="21.75" customHeight="1" x14ac:dyDescent="0.2">
      <c r="A42" s="8" t="s">
        <v>46</v>
      </c>
      <c r="C42" s="26">
        <v>1900000</v>
      </c>
      <c r="E42" s="26">
        <v>28166576220</v>
      </c>
      <c r="G42" s="26">
        <v>27013268050</v>
      </c>
      <c r="I42" s="26">
        <v>1153308169</v>
      </c>
      <c r="K42" s="26">
        <v>1900000</v>
      </c>
      <c r="M42" s="26">
        <v>28166576220</v>
      </c>
      <c r="O42" s="26">
        <v>24061974300</v>
      </c>
      <c r="Q42" s="54">
        <v>4104601919</v>
      </c>
      <c r="R42" s="54"/>
    </row>
    <row r="43" spans="1:18" ht="21.75" customHeight="1" x14ac:dyDescent="0.2">
      <c r="A43" s="8" t="s">
        <v>61</v>
      </c>
      <c r="C43" s="26">
        <v>15000000</v>
      </c>
      <c r="E43" s="26">
        <v>27595028700</v>
      </c>
      <c r="G43" s="26">
        <v>27673723297</v>
      </c>
      <c r="I43" s="26">
        <v>-78694597</v>
      </c>
      <c r="K43" s="26">
        <v>15000000</v>
      </c>
      <c r="M43" s="26">
        <v>27595028700</v>
      </c>
      <c r="O43" s="26">
        <v>27673723297</v>
      </c>
      <c r="Q43" s="54">
        <v>-78694597</v>
      </c>
      <c r="R43" s="54"/>
    </row>
    <row r="44" spans="1:18" ht="21.75" customHeight="1" x14ac:dyDescent="0.2">
      <c r="A44" s="8" t="s">
        <v>48</v>
      </c>
      <c r="C44" s="26">
        <v>18000000</v>
      </c>
      <c r="E44" s="26">
        <v>67567633380</v>
      </c>
      <c r="G44" s="26">
        <v>56624760902</v>
      </c>
      <c r="I44" s="26">
        <v>10942872477</v>
      </c>
      <c r="K44" s="26">
        <v>18000000</v>
      </c>
      <c r="M44" s="26">
        <v>67567633380</v>
      </c>
      <c r="O44" s="26">
        <v>58970767280</v>
      </c>
      <c r="Q44" s="54">
        <v>8596866099</v>
      </c>
      <c r="R44" s="54"/>
    </row>
    <row r="45" spans="1:18" ht="21.75" customHeight="1" x14ac:dyDescent="0.2">
      <c r="A45" s="8" t="s">
        <v>28</v>
      </c>
      <c r="C45" s="26">
        <v>1000000</v>
      </c>
      <c r="E45" s="26">
        <v>5227278360</v>
      </c>
      <c r="G45" s="26">
        <v>4704775300</v>
      </c>
      <c r="I45" s="26">
        <v>522503059</v>
      </c>
      <c r="K45" s="26">
        <v>1000000</v>
      </c>
      <c r="M45" s="26">
        <v>5227278360</v>
      </c>
      <c r="O45" s="26">
        <v>3587254218</v>
      </c>
      <c r="Q45" s="54">
        <v>1640024142</v>
      </c>
      <c r="R45" s="54"/>
    </row>
    <row r="46" spans="1:18" ht="21.75" customHeight="1" x14ac:dyDescent="0.2">
      <c r="A46" s="8" t="s">
        <v>19</v>
      </c>
      <c r="C46" s="26">
        <v>1440367</v>
      </c>
      <c r="E46" s="26">
        <v>3374419025</v>
      </c>
      <c r="G46" s="26">
        <v>2989086675</v>
      </c>
      <c r="I46" s="26">
        <v>385332350</v>
      </c>
      <c r="K46" s="26">
        <v>1440367</v>
      </c>
      <c r="M46" s="26">
        <v>3374419025</v>
      </c>
      <c r="O46" s="26">
        <v>3061930084</v>
      </c>
      <c r="Q46" s="54">
        <v>312488941</v>
      </c>
      <c r="R46" s="54"/>
    </row>
    <row r="47" spans="1:18" ht="21.75" customHeight="1" x14ac:dyDescent="0.2">
      <c r="A47" s="8" t="s">
        <v>37</v>
      </c>
      <c r="C47" s="26">
        <v>5000000</v>
      </c>
      <c r="E47" s="26">
        <v>69161219000</v>
      </c>
      <c r="G47" s="26">
        <v>55560400000</v>
      </c>
      <c r="I47" s="26">
        <v>13600818999</v>
      </c>
      <c r="K47" s="26">
        <v>5000000</v>
      </c>
      <c r="M47" s="26">
        <v>69161219000</v>
      </c>
      <c r="O47" s="26">
        <v>53830389123</v>
      </c>
      <c r="Q47" s="54">
        <v>15330829876</v>
      </c>
      <c r="R47" s="54"/>
    </row>
    <row r="48" spans="1:18" ht="21.75" customHeight="1" x14ac:dyDescent="0.2">
      <c r="A48" s="8" t="s">
        <v>32</v>
      </c>
      <c r="C48" s="26">
        <v>562500</v>
      </c>
      <c r="E48" s="26">
        <v>5548029637</v>
      </c>
      <c r="G48" s="26">
        <v>5681298937</v>
      </c>
      <c r="I48" s="26">
        <v>-133269299</v>
      </c>
      <c r="K48" s="26">
        <v>562500</v>
      </c>
      <c r="M48" s="26">
        <v>5548029637</v>
      </c>
      <c r="O48" s="26">
        <v>4960124704</v>
      </c>
      <c r="Q48" s="54">
        <v>587904933</v>
      </c>
      <c r="R48" s="54"/>
    </row>
    <row r="49" spans="1:18" ht="21.75" customHeight="1" x14ac:dyDescent="0.2">
      <c r="A49" s="8" t="s">
        <v>47</v>
      </c>
      <c r="C49" s="26">
        <v>1000000</v>
      </c>
      <c r="E49" s="26">
        <v>2804155020</v>
      </c>
      <c r="G49" s="26">
        <v>2116255950</v>
      </c>
      <c r="I49" s="26">
        <v>687899070</v>
      </c>
      <c r="K49" s="26">
        <v>1000000</v>
      </c>
      <c r="M49" s="26">
        <v>2804155020</v>
      </c>
      <c r="O49" s="26">
        <v>2440587842</v>
      </c>
      <c r="Q49" s="54">
        <v>363567177</v>
      </c>
      <c r="R49" s="54"/>
    </row>
    <row r="50" spans="1:18" ht="21.75" customHeight="1" x14ac:dyDescent="0.2">
      <c r="A50" s="8" t="s">
        <v>29</v>
      </c>
      <c r="C50" s="26">
        <v>599999</v>
      </c>
      <c r="E50" s="26">
        <v>595361007</v>
      </c>
      <c r="G50" s="26">
        <v>595289007</v>
      </c>
      <c r="I50" s="26">
        <v>72000</v>
      </c>
      <c r="K50" s="26">
        <v>599999</v>
      </c>
      <c r="M50" s="26">
        <v>595361007</v>
      </c>
      <c r="O50" s="26">
        <v>596429005</v>
      </c>
      <c r="Q50" s="54">
        <v>-1067997</v>
      </c>
      <c r="R50" s="54"/>
    </row>
    <row r="51" spans="1:18" ht="21.75" customHeight="1" x14ac:dyDescent="0.2">
      <c r="A51" s="11" t="s">
        <v>87</v>
      </c>
      <c r="C51" s="27">
        <v>8161</v>
      </c>
      <c r="E51" s="27">
        <v>6533406527</v>
      </c>
      <c r="G51" s="27">
        <v>6582345902</v>
      </c>
      <c r="I51" s="27">
        <v>-48939374</v>
      </c>
      <c r="K51" s="27">
        <v>8161</v>
      </c>
      <c r="M51" s="27">
        <v>6533406527</v>
      </c>
      <c r="O51" s="27">
        <v>6534227832</v>
      </c>
      <c r="Q51" s="71">
        <v>-821304</v>
      </c>
      <c r="R51" s="71"/>
    </row>
    <row r="52" spans="1:18" ht="21.75" customHeight="1" x14ac:dyDescent="0.2">
      <c r="A52" s="15" t="s">
        <v>66</v>
      </c>
      <c r="C52" s="28">
        <f>SUM(C8:C51)</f>
        <v>280087452</v>
      </c>
      <c r="E52" s="28">
        <f>SUM(E8:E51)</f>
        <v>1338739473220</v>
      </c>
      <c r="G52" s="28">
        <f>SUM(G8:G51)</f>
        <v>1170969433883</v>
      </c>
      <c r="I52" s="28">
        <f>SUM(I8:I51)</f>
        <v>167770039315</v>
      </c>
      <c r="K52" s="28">
        <f>SUM(K8:K51)</f>
        <v>285087443</v>
      </c>
      <c r="M52" s="28">
        <f>SUM(M8:M51)</f>
        <v>1338739473220</v>
      </c>
      <c r="O52" s="28">
        <f>SUM(O8:O51)</f>
        <v>1175351822384</v>
      </c>
      <c r="Q52" s="69">
        <f>SUM(Q8:R51)</f>
        <v>163387650822</v>
      </c>
      <c r="R52" s="69"/>
    </row>
  </sheetData>
  <mergeCells count="5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8.28515625" bestFit="1" customWidth="1"/>
    <col min="9" max="9" width="1.28515625" customWidth="1"/>
    <col min="10" max="10" width="18" bestFit="1" customWidth="1"/>
    <col min="11" max="11" width="1.28515625" customWidth="1"/>
    <col min="12" max="12" width="14" bestFit="1" customWidth="1"/>
    <col min="13" max="13" width="1.28515625" customWidth="1"/>
    <col min="14" max="14" width="18" bestFit="1" customWidth="1"/>
    <col min="15" max="15" width="1.28515625" customWidth="1"/>
    <col min="16" max="16" width="13.7109375" bestFit="1" customWidth="1"/>
    <col min="17" max="17" width="1.28515625" customWidth="1"/>
    <col min="18" max="18" width="16.5703125" bestFit="1" customWidth="1"/>
    <col min="19" max="19" width="1.28515625" customWidth="1"/>
    <col min="20" max="20" width="14" bestFit="1" customWidth="1"/>
    <col min="21" max="21" width="1.28515625" customWidth="1"/>
    <col min="22" max="22" width="17.5703125" bestFit="1" customWidth="1"/>
    <col min="23" max="23" width="1.28515625" customWidth="1"/>
    <col min="24" max="24" width="19.42578125" bestFit="1" customWidth="1"/>
    <col min="25" max="25" width="1.28515625" customWidth="1"/>
    <col min="26" max="26" width="19" bestFit="1" customWidth="1"/>
    <col min="27" max="27" width="1.28515625" customWidth="1"/>
    <col min="28" max="28" width="19.85546875" bestFit="1" customWidth="1"/>
    <col min="29" max="29" width="2" bestFit="1" customWidth="1"/>
  </cols>
  <sheetData>
    <row r="1" spans="1:2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14.45" customHeight="1" x14ac:dyDescent="0.2">
      <c r="A4" s="1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4.45" customHeight="1" x14ac:dyDescent="0.2">
      <c r="A5" s="60" t="s">
        <v>5</v>
      </c>
      <c r="B5" s="60"/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4.45" customHeight="1" x14ac:dyDescent="0.2">
      <c r="F6" s="56" t="s">
        <v>7</v>
      </c>
      <c r="G6" s="56"/>
      <c r="H6" s="56"/>
      <c r="I6" s="56"/>
      <c r="J6" s="56"/>
      <c r="L6" s="56" t="s">
        <v>8</v>
      </c>
      <c r="M6" s="56"/>
      <c r="N6" s="56"/>
      <c r="O6" s="56"/>
      <c r="P6" s="56"/>
      <c r="Q6" s="56"/>
      <c r="R6" s="56"/>
      <c r="T6" s="56" t="s">
        <v>9</v>
      </c>
      <c r="U6" s="56"/>
      <c r="V6" s="56"/>
      <c r="W6" s="56"/>
      <c r="X6" s="56"/>
      <c r="Y6" s="56"/>
      <c r="Z6" s="56"/>
      <c r="AA6" s="56"/>
      <c r="AB6" s="56"/>
    </row>
    <row r="7" spans="1:28" ht="14.45" customHeight="1" x14ac:dyDescent="0.2">
      <c r="F7" s="3"/>
      <c r="G7" s="3"/>
      <c r="H7" s="3"/>
      <c r="I7" s="3"/>
      <c r="J7" s="3"/>
      <c r="L7" s="55" t="s">
        <v>10</v>
      </c>
      <c r="M7" s="55"/>
      <c r="N7" s="55"/>
      <c r="O7" s="3"/>
      <c r="P7" s="55" t="s">
        <v>11</v>
      </c>
      <c r="Q7" s="55"/>
      <c r="R7" s="5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6" t="s">
        <v>12</v>
      </c>
      <c r="B8" s="56"/>
      <c r="C8" s="56"/>
      <c r="E8" s="56" t="s">
        <v>13</v>
      </c>
      <c r="F8" s="5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3" t="s">
        <v>18</v>
      </c>
    </row>
    <row r="9" spans="1:28" ht="21.75" customHeight="1" x14ac:dyDescent="0.2">
      <c r="A9" s="57" t="s">
        <v>19</v>
      </c>
      <c r="B9" s="57"/>
      <c r="C9" s="57"/>
      <c r="E9" s="58">
        <v>1000000</v>
      </c>
      <c r="F9" s="58"/>
      <c r="G9" s="24"/>
      <c r="H9" s="25">
        <v>3299315209</v>
      </c>
      <c r="I9" s="24"/>
      <c r="J9" s="25">
        <v>3226471800</v>
      </c>
      <c r="L9" s="25">
        <v>440367</v>
      </c>
      <c r="N9" s="6">
        <v>0</v>
      </c>
      <c r="P9" s="6">
        <v>0</v>
      </c>
      <c r="R9" s="6">
        <v>0</v>
      </c>
      <c r="T9" s="25">
        <v>1440367</v>
      </c>
      <c r="U9" s="24"/>
      <c r="V9" s="25">
        <v>2361</v>
      </c>
      <c r="X9" s="25">
        <v>3061930084</v>
      </c>
      <c r="Y9" s="24"/>
      <c r="Z9" s="25">
        <v>3374419025.8554902</v>
      </c>
      <c r="AB9" s="22">
        <f t="shared" ref="AB9:AB54" si="0">Z9/$Z$55</f>
        <v>2.7435779756639581E-3</v>
      </c>
    </row>
    <row r="10" spans="1:28" ht="21.75" customHeight="1" x14ac:dyDescent="0.2">
      <c r="A10" s="49" t="s">
        <v>20</v>
      </c>
      <c r="B10" s="49"/>
      <c r="C10" s="49"/>
      <c r="E10" s="54">
        <v>10000000</v>
      </c>
      <c r="F10" s="54"/>
      <c r="G10" s="24"/>
      <c r="H10" s="26">
        <v>24140981000</v>
      </c>
      <c r="I10" s="24"/>
      <c r="J10" s="26">
        <v>24694613500</v>
      </c>
      <c r="L10" s="26">
        <v>5000000</v>
      </c>
      <c r="N10" s="26">
        <v>12807408782</v>
      </c>
      <c r="P10" s="9">
        <v>0</v>
      </c>
      <c r="R10" s="9">
        <v>0</v>
      </c>
      <c r="T10" s="26">
        <v>15000000</v>
      </c>
      <c r="U10" s="24"/>
      <c r="V10" s="26">
        <v>3179</v>
      </c>
      <c r="X10" s="26">
        <v>36948389782</v>
      </c>
      <c r="Y10" s="24"/>
      <c r="Z10" s="26">
        <v>47316394950</v>
      </c>
      <c r="AB10" s="22">
        <f t="shared" si="0"/>
        <v>3.8470687273263596E-2</v>
      </c>
    </row>
    <row r="11" spans="1:28" ht="21.75" customHeight="1" x14ac:dyDescent="0.2">
      <c r="A11" s="49" t="s">
        <v>21</v>
      </c>
      <c r="B11" s="49"/>
      <c r="C11" s="49"/>
      <c r="E11" s="54">
        <v>50000</v>
      </c>
      <c r="F11" s="54"/>
      <c r="G11" s="24"/>
      <c r="H11" s="26">
        <v>50000000</v>
      </c>
      <c r="I11" s="24"/>
      <c r="J11" s="26">
        <v>49607500</v>
      </c>
      <c r="L11" s="9">
        <v>0</v>
      </c>
      <c r="N11" s="9">
        <v>0</v>
      </c>
      <c r="P11" s="9">
        <v>0</v>
      </c>
      <c r="R11" s="9">
        <v>0</v>
      </c>
      <c r="T11" s="26">
        <v>50000</v>
      </c>
      <c r="U11" s="24"/>
      <c r="V11" s="26">
        <v>1000</v>
      </c>
      <c r="X11" s="26">
        <v>50000000</v>
      </c>
      <c r="Y11" s="24"/>
      <c r="Z11" s="26">
        <v>49613500</v>
      </c>
      <c r="AB11" s="22">
        <f t="shared" si="0"/>
        <v>4.0338353017996846E-5</v>
      </c>
    </row>
    <row r="12" spans="1:28" ht="21.75" customHeight="1" x14ac:dyDescent="0.2">
      <c r="A12" s="49" t="s">
        <v>22</v>
      </c>
      <c r="B12" s="49"/>
      <c r="C12" s="49"/>
      <c r="E12" s="54">
        <v>7000000</v>
      </c>
      <c r="F12" s="54"/>
      <c r="G12" s="24"/>
      <c r="H12" s="26">
        <v>30947225426</v>
      </c>
      <c r="I12" s="24"/>
      <c r="J12" s="26">
        <v>36378171900</v>
      </c>
      <c r="L12" s="9">
        <v>0</v>
      </c>
      <c r="N12" s="9">
        <v>0</v>
      </c>
      <c r="P12" s="9">
        <v>0</v>
      </c>
      <c r="R12" s="9">
        <v>0</v>
      </c>
      <c r="T12" s="26">
        <v>7000000</v>
      </c>
      <c r="U12" s="24"/>
      <c r="V12" s="26">
        <v>5900</v>
      </c>
      <c r="X12" s="26">
        <v>30947225426</v>
      </c>
      <c r="Y12" s="24"/>
      <c r="Z12" s="26">
        <v>40980751000</v>
      </c>
      <c r="AB12" s="22">
        <f t="shared" si="0"/>
        <v>3.3319479592865395E-2</v>
      </c>
    </row>
    <row r="13" spans="1:28" ht="21.75" customHeight="1" x14ac:dyDescent="0.2">
      <c r="A13" s="49" t="s">
        <v>23</v>
      </c>
      <c r="B13" s="49"/>
      <c r="C13" s="49"/>
      <c r="E13" s="54">
        <v>400000</v>
      </c>
      <c r="F13" s="54"/>
      <c r="G13" s="24"/>
      <c r="H13" s="26">
        <v>15414691542</v>
      </c>
      <c r="I13" s="24"/>
      <c r="J13" s="26">
        <v>16350632000</v>
      </c>
      <c r="L13" s="26">
        <v>600000</v>
      </c>
      <c r="N13" s="26">
        <v>26834296585</v>
      </c>
      <c r="P13" s="9">
        <v>0</v>
      </c>
      <c r="R13" s="9">
        <v>0</v>
      </c>
      <c r="T13" s="26">
        <v>1000000</v>
      </c>
      <c r="U13" s="24"/>
      <c r="V13" s="26">
        <v>48400</v>
      </c>
      <c r="X13" s="26">
        <v>42248988127</v>
      </c>
      <c r="Y13" s="24"/>
      <c r="Z13" s="26">
        <v>48025868000</v>
      </c>
      <c r="AB13" s="22">
        <f t="shared" si="0"/>
        <v>3.904752572142095E-2</v>
      </c>
    </row>
    <row r="14" spans="1:28" ht="21.75" customHeight="1" x14ac:dyDescent="0.2">
      <c r="A14" s="49" t="s">
        <v>24</v>
      </c>
      <c r="B14" s="49"/>
      <c r="C14" s="49"/>
      <c r="E14" s="54">
        <v>10000000</v>
      </c>
      <c r="F14" s="54"/>
      <c r="G14" s="24"/>
      <c r="H14" s="26">
        <v>11988336708</v>
      </c>
      <c r="I14" s="24"/>
      <c r="J14" s="26">
        <v>24089402000</v>
      </c>
      <c r="L14" s="9">
        <v>0</v>
      </c>
      <c r="N14" s="9">
        <v>0</v>
      </c>
      <c r="P14" s="9">
        <v>0</v>
      </c>
      <c r="R14" s="9">
        <v>0</v>
      </c>
      <c r="T14" s="26">
        <v>10000000</v>
      </c>
      <c r="U14" s="24"/>
      <c r="V14" s="26">
        <v>2725</v>
      </c>
      <c r="X14" s="26">
        <v>11988336708</v>
      </c>
      <c r="Y14" s="24"/>
      <c r="Z14" s="26">
        <v>27039357500</v>
      </c>
      <c r="AB14" s="22">
        <f t="shared" si="0"/>
        <v>2.1984402394808283E-2</v>
      </c>
    </row>
    <row r="15" spans="1:28" ht="21.75" customHeight="1" x14ac:dyDescent="0.2">
      <c r="A15" s="49" t="s">
        <v>25</v>
      </c>
      <c r="B15" s="49"/>
      <c r="C15" s="49"/>
      <c r="E15" s="54">
        <v>6000000</v>
      </c>
      <c r="F15" s="54"/>
      <c r="G15" s="24"/>
      <c r="H15" s="26">
        <v>25497856835</v>
      </c>
      <c r="I15" s="24"/>
      <c r="J15" s="26">
        <v>22323375000</v>
      </c>
      <c r="L15" s="9">
        <v>0</v>
      </c>
      <c r="N15" s="9">
        <v>0</v>
      </c>
      <c r="P15" s="9">
        <v>0</v>
      </c>
      <c r="R15" s="9">
        <v>0</v>
      </c>
      <c r="T15" s="26">
        <v>6000000</v>
      </c>
      <c r="U15" s="24"/>
      <c r="V15" s="26">
        <v>3401</v>
      </c>
      <c r="X15" s="26">
        <v>25497856835</v>
      </c>
      <c r="Y15" s="24"/>
      <c r="Z15" s="26">
        <v>20248261620</v>
      </c>
      <c r="AB15" s="22">
        <f t="shared" si="0"/>
        <v>1.6462888633704872E-2</v>
      </c>
    </row>
    <row r="16" spans="1:28" ht="21.75" customHeight="1" x14ac:dyDescent="0.2">
      <c r="A16" s="49" t="s">
        <v>26</v>
      </c>
      <c r="B16" s="49"/>
      <c r="C16" s="49"/>
      <c r="E16" s="54">
        <v>300000</v>
      </c>
      <c r="F16" s="54"/>
      <c r="G16" s="24"/>
      <c r="H16" s="26">
        <v>24835687202</v>
      </c>
      <c r="I16" s="24"/>
      <c r="J16" s="26">
        <v>25508176500</v>
      </c>
      <c r="L16" s="26">
        <v>750000</v>
      </c>
      <c r="N16" s="26">
        <v>10813515449</v>
      </c>
      <c r="P16" s="9">
        <v>0</v>
      </c>
      <c r="R16" s="9">
        <v>0</v>
      </c>
      <c r="T16" s="26">
        <v>1050000</v>
      </c>
      <c r="U16" s="24"/>
      <c r="V16" s="26">
        <v>38250</v>
      </c>
      <c r="X16" s="26">
        <v>35649202651</v>
      </c>
      <c r="Y16" s="24"/>
      <c r="Z16" s="26">
        <v>39852043875</v>
      </c>
      <c r="AB16" s="22">
        <f t="shared" si="0"/>
        <v>3.2401782061705971E-2</v>
      </c>
    </row>
    <row r="17" spans="1:28" ht="21.75" customHeight="1" x14ac:dyDescent="0.2">
      <c r="A17" s="49" t="s">
        <v>27</v>
      </c>
      <c r="B17" s="49"/>
      <c r="C17" s="49"/>
      <c r="E17" s="54">
        <v>50000</v>
      </c>
      <c r="F17" s="54"/>
      <c r="G17" s="24"/>
      <c r="H17" s="26">
        <v>2605119708</v>
      </c>
      <c r="I17" s="24"/>
      <c r="J17" s="26">
        <v>4494439500</v>
      </c>
      <c r="L17" s="9">
        <v>0</v>
      </c>
      <c r="N17" s="9">
        <v>0</v>
      </c>
      <c r="P17" s="9">
        <v>0</v>
      </c>
      <c r="R17" s="9">
        <v>0</v>
      </c>
      <c r="T17" s="26">
        <v>50000</v>
      </c>
      <c r="U17" s="24"/>
      <c r="V17" s="26">
        <v>102150</v>
      </c>
      <c r="X17" s="26">
        <v>2605119708</v>
      </c>
      <c r="Y17" s="24"/>
      <c r="Z17" s="26">
        <v>5068019025</v>
      </c>
      <c r="AB17" s="22">
        <f t="shared" si="0"/>
        <v>4.120562760788378E-3</v>
      </c>
    </row>
    <row r="18" spans="1:28" ht="21.75" customHeight="1" x14ac:dyDescent="0.2">
      <c r="A18" s="49" t="s">
        <v>28</v>
      </c>
      <c r="B18" s="49"/>
      <c r="C18" s="49"/>
      <c r="E18" s="54">
        <v>1000000</v>
      </c>
      <c r="F18" s="54"/>
      <c r="G18" s="24"/>
      <c r="H18" s="26">
        <v>3587254218</v>
      </c>
      <c r="I18" s="24"/>
      <c r="J18" s="26">
        <v>4704775300</v>
      </c>
      <c r="L18" s="9">
        <v>0</v>
      </c>
      <c r="N18" s="9">
        <v>0</v>
      </c>
      <c r="P18" s="9">
        <v>0</v>
      </c>
      <c r="R18" s="9">
        <v>0</v>
      </c>
      <c r="T18" s="26">
        <v>1000000</v>
      </c>
      <c r="U18" s="24"/>
      <c r="V18" s="26">
        <v>5268</v>
      </c>
      <c r="X18" s="26">
        <v>3587254218</v>
      </c>
      <c r="Y18" s="24"/>
      <c r="Z18" s="26">
        <v>5227278360</v>
      </c>
      <c r="AB18" s="22">
        <f t="shared" si="0"/>
        <v>4.2500488739761477E-3</v>
      </c>
    </row>
    <row r="19" spans="1:28" ht="21.75" customHeight="1" x14ac:dyDescent="0.2">
      <c r="A19" s="49" t="s">
        <v>29</v>
      </c>
      <c r="B19" s="49"/>
      <c r="C19" s="49"/>
      <c r="E19" s="54">
        <v>599999</v>
      </c>
      <c r="F19" s="54"/>
      <c r="G19" s="24"/>
      <c r="H19" s="26">
        <v>1485589640</v>
      </c>
      <c r="I19" s="24"/>
      <c r="J19" s="26">
        <v>595289007.85000002</v>
      </c>
      <c r="L19" s="9">
        <v>0</v>
      </c>
      <c r="N19" s="9">
        <v>0</v>
      </c>
      <c r="P19" s="9">
        <v>0</v>
      </c>
      <c r="R19" s="9">
        <v>0</v>
      </c>
      <c r="T19" s="26">
        <v>599999</v>
      </c>
      <c r="U19" s="24"/>
      <c r="V19" s="26">
        <v>1000</v>
      </c>
      <c r="X19" s="26">
        <v>1485589640</v>
      </c>
      <c r="Y19" s="24"/>
      <c r="Z19" s="26">
        <v>595361007.73000002</v>
      </c>
      <c r="AB19" s="22">
        <f t="shared" si="0"/>
        <v>4.8405942944890185E-4</v>
      </c>
    </row>
    <row r="20" spans="1:28" ht="21.75" customHeight="1" x14ac:dyDescent="0.2">
      <c r="A20" s="49" t="s">
        <v>30</v>
      </c>
      <c r="B20" s="49"/>
      <c r="C20" s="49"/>
      <c r="E20" s="54">
        <v>1805921</v>
      </c>
      <c r="F20" s="54"/>
      <c r="G20" s="24"/>
      <c r="H20" s="26">
        <v>4162647905</v>
      </c>
      <c r="I20" s="24"/>
      <c r="J20" s="26">
        <v>5932466106.21665</v>
      </c>
      <c r="L20" s="9">
        <v>0</v>
      </c>
      <c r="N20" s="9">
        <v>0</v>
      </c>
      <c r="P20" s="26">
        <v>-1805921</v>
      </c>
      <c r="Q20" s="24"/>
      <c r="R20" s="26">
        <v>5101144191</v>
      </c>
      <c r="T20" s="9">
        <v>0</v>
      </c>
      <c r="V20" s="9">
        <v>0</v>
      </c>
      <c r="X20" s="9">
        <v>0</v>
      </c>
      <c r="Z20" s="9">
        <v>0</v>
      </c>
      <c r="AB20" s="22">
        <f t="shared" si="0"/>
        <v>0</v>
      </c>
    </row>
    <row r="21" spans="1:28" ht="21.75" customHeight="1" x14ac:dyDescent="0.2">
      <c r="A21" s="49" t="s">
        <v>31</v>
      </c>
      <c r="B21" s="49"/>
      <c r="C21" s="49"/>
      <c r="E21" s="54">
        <v>1700000</v>
      </c>
      <c r="F21" s="54"/>
      <c r="G21" s="24"/>
      <c r="H21" s="26">
        <v>27969692022</v>
      </c>
      <c r="I21" s="24"/>
      <c r="J21" s="26">
        <v>27661142000</v>
      </c>
      <c r="L21" s="26">
        <v>800000</v>
      </c>
      <c r="M21" s="24"/>
      <c r="N21" s="26">
        <v>14917634925</v>
      </c>
      <c r="P21" s="9">
        <v>0</v>
      </c>
      <c r="R21" s="9">
        <v>0</v>
      </c>
      <c r="T21" s="26">
        <v>2500000</v>
      </c>
      <c r="U21" s="24"/>
      <c r="V21" s="26">
        <v>20990</v>
      </c>
      <c r="X21" s="26">
        <v>42887326947</v>
      </c>
      <c r="Y21" s="24"/>
      <c r="Z21" s="26">
        <v>52069368250</v>
      </c>
      <c r="AB21" s="22">
        <f t="shared" si="0"/>
        <v>4.2335101492387693E-2</v>
      </c>
    </row>
    <row r="22" spans="1:28" ht="21.75" customHeight="1" x14ac:dyDescent="0.2">
      <c r="A22" s="49" t="s">
        <v>32</v>
      </c>
      <c r="B22" s="49"/>
      <c r="C22" s="49"/>
      <c r="E22" s="54">
        <v>562500</v>
      </c>
      <c r="F22" s="54"/>
      <c r="G22" s="24"/>
      <c r="H22" s="26">
        <v>4960124704</v>
      </c>
      <c r="I22" s="24"/>
      <c r="J22" s="26">
        <v>5681298937.5</v>
      </c>
      <c r="L22" s="9">
        <v>0</v>
      </c>
      <c r="N22" s="9">
        <v>0</v>
      </c>
      <c r="P22" s="9">
        <v>0</v>
      </c>
      <c r="R22" s="9">
        <v>0</v>
      </c>
      <c r="T22" s="26">
        <v>562500</v>
      </c>
      <c r="U22" s="24"/>
      <c r="V22" s="26">
        <v>9940</v>
      </c>
      <c r="X22" s="26">
        <v>4960124704</v>
      </c>
      <c r="Y22" s="24"/>
      <c r="Z22" s="26">
        <v>5548029637.5</v>
      </c>
      <c r="AB22" s="22">
        <f t="shared" si="0"/>
        <v>4.5108363262374978E-3</v>
      </c>
    </row>
    <row r="23" spans="1:28" ht="21.75" customHeight="1" x14ac:dyDescent="0.2">
      <c r="A23" s="49" t="s">
        <v>33</v>
      </c>
      <c r="B23" s="49"/>
      <c r="C23" s="49"/>
      <c r="E23" s="54">
        <v>6325000</v>
      </c>
      <c r="F23" s="54"/>
      <c r="G23" s="24"/>
      <c r="H23" s="26">
        <v>31666045035</v>
      </c>
      <c r="I23" s="24"/>
      <c r="J23" s="26">
        <v>20526665761.25</v>
      </c>
      <c r="L23" s="9">
        <v>0</v>
      </c>
      <c r="N23" s="9">
        <v>0</v>
      </c>
      <c r="P23" s="9">
        <v>0</v>
      </c>
      <c r="R23" s="9">
        <v>0</v>
      </c>
      <c r="T23" s="26">
        <v>6325000</v>
      </c>
      <c r="U23" s="24"/>
      <c r="V23" s="26">
        <v>3515</v>
      </c>
      <c r="X23" s="26">
        <v>31666045035</v>
      </c>
      <c r="Y23" s="24"/>
      <c r="Z23" s="26">
        <v>22060518741.25</v>
      </c>
      <c r="AB23" s="22">
        <f t="shared" si="0"/>
        <v>1.7936347823569752E-2</v>
      </c>
    </row>
    <row r="24" spans="1:28" ht="21.75" customHeight="1" x14ac:dyDescent="0.2">
      <c r="A24" s="49" t="s">
        <v>34</v>
      </c>
      <c r="B24" s="49"/>
      <c r="C24" s="49"/>
      <c r="E24" s="54">
        <v>30000000</v>
      </c>
      <c r="F24" s="54"/>
      <c r="G24" s="24"/>
      <c r="H24" s="26">
        <v>37629012584</v>
      </c>
      <c r="I24" s="24"/>
      <c r="J24" s="26">
        <v>38515263000</v>
      </c>
      <c r="L24" s="26">
        <v>5000000</v>
      </c>
      <c r="M24" s="24"/>
      <c r="N24" s="26">
        <v>7555073143</v>
      </c>
      <c r="P24" s="9">
        <v>0</v>
      </c>
      <c r="R24" s="9">
        <v>0</v>
      </c>
      <c r="T24" s="26">
        <v>35000000</v>
      </c>
      <c r="U24" s="24"/>
      <c r="V24" s="26">
        <v>1681</v>
      </c>
      <c r="X24" s="26">
        <v>45184085727</v>
      </c>
      <c r="Y24" s="24"/>
      <c r="Z24" s="26">
        <v>58380205450</v>
      </c>
      <c r="AB24" s="22">
        <f t="shared" si="0"/>
        <v>4.7466139996276892E-2</v>
      </c>
    </row>
    <row r="25" spans="1:28" ht="21.75" customHeight="1" x14ac:dyDescent="0.2">
      <c r="A25" s="49" t="s">
        <v>35</v>
      </c>
      <c r="B25" s="49"/>
      <c r="C25" s="49"/>
      <c r="E25" s="54">
        <v>1000000</v>
      </c>
      <c r="F25" s="54"/>
      <c r="G25" s="24"/>
      <c r="H25" s="26">
        <v>26774380561</v>
      </c>
      <c r="I25" s="24"/>
      <c r="J25" s="26">
        <v>29139445500</v>
      </c>
      <c r="L25" s="26">
        <v>0</v>
      </c>
      <c r="M25" s="24"/>
      <c r="N25" s="26">
        <v>0</v>
      </c>
      <c r="P25" s="9">
        <v>0</v>
      </c>
      <c r="R25" s="9">
        <v>0</v>
      </c>
      <c r="T25" s="26">
        <v>1000000</v>
      </c>
      <c r="U25" s="24"/>
      <c r="V25" s="26">
        <v>36640</v>
      </c>
      <c r="X25" s="26">
        <v>26774380561</v>
      </c>
      <c r="Y25" s="24"/>
      <c r="Z25" s="26">
        <v>36356772800</v>
      </c>
      <c r="AB25" s="22">
        <f t="shared" si="0"/>
        <v>2.9559945091588088E-2</v>
      </c>
    </row>
    <row r="26" spans="1:28" ht="21.75" customHeight="1" x14ac:dyDescent="0.2">
      <c r="A26" s="49" t="s">
        <v>36</v>
      </c>
      <c r="B26" s="49"/>
      <c r="C26" s="49"/>
      <c r="E26" s="54">
        <v>3296053</v>
      </c>
      <c r="F26" s="54"/>
      <c r="G26" s="24"/>
      <c r="H26" s="26">
        <v>10896710987</v>
      </c>
      <c r="I26" s="24"/>
      <c r="J26" s="26">
        <v>14097741599.808399</v>
      </c>
      <c r="L26" s="26">
        <v>1000000</v>
      </c>
      <c r="M26" s="24"/>
      <c r="N26" s="26">
        <v>5437463094</v>
      </c>
      <c r="P26" s="9">
        <v>0</v>
      </c>
      <c r="R26" s="9">
        <v>0</v>
      </c>
      <c r="T26" s="26">
        <v>4296053</v>
      </c>
      <c r="U26" s="24"/>
      <c r="V26" s="26">
        <v>5400</v>
      </c>
      <c r="X26" s="26">
        <v>16334174081</v>
      </c>
      <c r="Y26" s="24"/>
      <c r="Z26" s="26">
        <v>23019360355.674</v>
      </c>
      <c r="AB26" s="22">
        <f t="shared" si="0"/>
        <v>1.8715935869786635E-2</v>
      </c>
    </row>
    <row r="27" spans="1:28" ht="21.75" customHeight="1" x14ac:dyDescent="0.2">
      <c r="A27" s="49" t="s">
        <v>37</v>
      </c>
      <c r="B27" s="49"/>
      <c r="C27" s="49"/>
      <c r="E27" s="54">
        <v>5000000</v>
      </c>
      <c r="F27" s="54"/>
      <c r="G27" s="24"/>
      <c r="H27" s="26">
        <v>30769398298</v>
      </c>
      <c r="I27" s="24"/>
      <c r="J27" s="26">
        <v>55560400000</v>
      </c>
      <c r="L27" s="9">
        <v>0</v>
      </c>
      <c r="N27" s="9">
        <v>0</v>
      </c>
      <c r="P27" s="9">
        <v>0</v>
      </c>
      <c r="R27" s="9">
        <v>0</v>
      </c>
      <c r="T27" s="26">
        <v>5000000</v>
      </c>
      <c r="U27" s="24"/>
      <c r="V27" s="26">
        <v>13940</v>
      </c>
      <c r="X27" s="26">
        <v>30769398298</v>
      </c>
      <c r="Y27" s="24"/>
      <c r="Z27" s="26">
        <v>69161219000</v>
      </c>
      <c r="AB27" s="22">
        <f t="shared" si="0"/>
        <v>5.6231664107087603E-2</v>
      </c>
    </row>
    <row r="28" spans="1:28" ht="21.75" customHeight="1" x14ac:dyDescent="0.2">
      <c r="A28" s="49" t="s">
        <v>38</v>
      </c>
      <c r="B28" s="49"/>
      <c r="C28" s="49"/>
      <c r="E28" s="54">
        <v>2000000</v>
      </c>
      <c r="F28" s="54"/>
      <c r="G28" s="24"/>
      <c r="H28" s="26">
        <v>9506227940</v>
      </c>
      <c r="I28" s="24"/>
      <c r="J28" s="26">
        <v>8512647000</v>
      </c>
      <c r="L28" s="9">
        <v>0</v>
      </c>
      <c r="N28" s="9">
        <v>0</v>
      </c>
      <c r="P28" s="9">
        <v>0</v>
      </c>
      <c r="R28" s="9">
        <v>0</v>
      </c>
      <c r="T28" s="26">
        <v>2000000</v>
      </c>
      <c r="U28" s="24"/>
      <c r="V28" s="26">
        <v>5063</v>
      </c>
      <c r="X28" s="26">
        <v>9506227940</v>
      </c>
      <c r="Y28" s="24"/>
      <c r="Z28" s="26">
        <v>10047726020</v>
      </c>
      <c r="AB28" s="22">
        <f t="shared" si="0"/>
        <v>8.169323253204722E-3</v>
      </c>
    </row>
    <row r="29" spans="1:28" ht="21.75" customHeight="1" x14ac:dyDescent="0.2">
      <c r="A29" s="49" t="s">
        <v>39</v>
      </c>
      <c r="B29" s="49"/>
      <c r="C29" s="49"/>
      <c r="E29" s="54">
        <v>600000</v>
      </c>
      <c r="F29" s="54"/>
      <c r="G29" s="24"/>
      <c r="H29" s="26">
        <v>16183029281</v>
      </c>
      <c r="I29" s="24"/>
      <c r="J29" s="26">
        <v>31693239600</v>
      </c>
      <c r="L29" s="9">
        <v>0</v>
      </c>
      <c r="N29" s="9">
        <v>0</v>
      </c>
      <c r="P29" s="9">
        <v>0</v>
      </c>
      <c r="R29" s="9">
        <v>0</v>
      </c>
      <c r="T29" s="26">
        <v>600000</v>
      </c>
      <c r="U29" s="24"/>
      <c r="V29" s="26">
        <v>52430</v>
      </c>
      <c r="X29" s="26">
        <v>16183029281</v>
      </c>
      <c r="Y29" s="24"/>
      <c r="Z29" s="26">
        <v>31214829660</v>
      </c>
      <c r="AB29" s="22">
        <f t="shared" si="0"/>
        <v>2.5379278184802897E-2</v>
      </c>
    </row>
    <row r="30" spans="1:28" ht="21.75" customHeight="1" x14ac:dyDescent="0.2">
      <c r="A30" s="49" t="s">
        <v>40</v>
      </c>
      <c r="B30" s="49"/>
      <c r="C30" s="49"/>
      <c r="E30" s="54">
        <v>1700000</v>
      </c>
      <c r="F30" s="54"/>
      <c r="G30" s="24"/>
      <c r="H30" s="26">
        <v>32779833501</v>
      </c>
      <c r="I30" s="24"/>
      <c r="J30" s="26">
        <v>30005592450</v>
      </c>
      <c r="L30" s="9">
        <v>0</v>
      </c>
      <c r="N30" s="9">
        <v>0</v>
      </c>
      <c r="P30" s="9">
        <v>0</v>
      </c>
      <c r="R30" s="9">
        <v>0</v>
      </c>
      <c r="T30" s="26">
        <v>1700000</v>
      </c>
      <c r="U30" s="24"/>
      <c r="V30" s="26">
        <v>17850</v>
      </c>
      <c r="X30" s="26">
        <v>32779833501</v>
      </c>
      <c r="Y30" s="24"/>
      <c r="Z30" s="26">
        <v>30110433150</v>
      </c>
      <c r="AB30" s="22">
        <f t="shared" si="0"/>
        <v>2.4481346446622285E-2</v>
      </c>
    </row>
    <row r="31" spans="1:28" ht="21.75" customHeight="1" x14ac:dyDescent="0.2">
      <c r="A31" s="49" t="s">
        <v>41</v>
      </c>
      <c r="B31" s="49"/>
      <c r="C31" s="49"/>
      <c r="E31" s="54">
        <v>4600000</v>
      </c>
      <c r="F31" s="54"/>
      <c r="G31" s="24"/>
      <c r="H31" s="26">
        <v>38962123236</v>
      </c>
      <c r="I31" s="24"/>
      <c r="J31" s="26">
        <v>41668315700</v>
      </c>
      <c r="L31" s="9">
        <v>0</v>
      </c>
      <c r="N31" s="9">
        <v>0</v>
      </c>
      <c r="P31" s="9">
        <v>0</v>
      </c>
      <c r="R31" s="9">
        <v>0</v>
      </c>
      <c r="T31" s="26">
        <v>4600000</v>
      </c>
      <c r="U31" s="24"/>
      <c r="V31" s="26">
        <v>10350</v>
      </c>
      <c r="X31" s="26">
        <v>38962123236</v>
      </c>
      <c r="Y31" s="24"/>
      <c r="Z31" s="26">
        <v>47241974700</v>
      </c>
      <c r="AB31" s="22">
        <f t="shared" si="0"/>
        <v>3.8410179743736596E-2</v>
      </c>
    </row>
    <row r="32" spans="1:28" ht="21.75" customHeight="1" x14ac:dyDescent="0.2">
      <c r="A32" s="49" t="s">
        <v>43</v>
      </c>
      <c r="B32" s="49"/>
      <c r="C32" s="49"/>
      <c r="E32" s="54">
        <v>1900118</v>
      </c>
      <c r="F32" s="54"/>
      <c r="G32" s="24"/>
      <c r="H32" s="26">
        <v>35623376455</v>
      </c>
      <c r="I32" s="24"/>
      <c r="J32" s="26">
        <v>34272973699.866001</v>
      </c>
      <c r="L32" s="9">
        <v>0</v>
      </c>
      <c r="N32" s="9">
        <v>0</v>
      </c>
      <c r="P32" s="26">
        <v>-1700118</v>
      </c>
      <c r="Q32" s="24"/>
      <c r="R32" s="26">
        <v>29317640078</v>
      </c>
      <c r="T32" s="26">
        <v>200000</v>
      </c>
      <c r="U32" s="24"/>
      <c r="V32" s="26">
        <v>21170</v>
      </c>
      <c r="X32" s="26">
        <v>3749596230</v>
      </c>
      <c r="Y32" s="24"/>
      <c r="Z32" s="26">
        <v>4201271180</v>
      </c>
      <c r="AB32" s="22">
        <f t="shared" si="0"/>
        <v>3.4158517335639732E-3</v>
      </c>
    </row>
    <row r="33" spans="1:28" ht="21.75" customHeight="1" x14ac:dyDescent="0.2">
      <c r="A33" s="49" t="s">
        <v>44</v>
      </c>
      <c r="B33" s="49"/>
      <c r="C33" s="49"/>
      <c r="E33" s="54">
        <v>4000000</v>
      </c>
      <c r="F33" s="54"/>
      <c r="G33" s="24"/>
      <c r="H33" s="26">
        <v>21639509269</v>
      </c>
      <c r="I33" s="24"/>
      <c r="J33" s="26">
        <v>34804622000</v>
      </c>
      <c r="L33" s="9">
        <v>0</v>
      </c>
      <c r="N33" s="9">
        <v>0</v>
      </c>
      <c r="P33" s="9">
        <v>0</v>
      </c>
      <c r="R33" s="9">
        <v>0</v>
      </c>
      <c r="T33" s="26">
        <v>4000000</v>
      </c>
      <c r="U33" s="24"/>
      <c r="V33" s="26">
        <v>10160</v>
      </c>
      <c r="X33" s="26">
        <v>21639509269</v>
      </c>
      <c r="Y33" s="24"/>
      <c r="Z33" s="26">
        <v>40325852800</v>
      </c>
      <c r="AB33" s="22">
        <f t="shared" si="0"/>
        <v>3.2787013333027838E-2</v>
      </c>
    </row>
    <row r="34" spans="1:28" ht="21.75" customHeight="1" x14ac:dyDescent="0.2">
      <c r="A34" s="49" t="s">
        <v>45</v>
      </c>
      <c r="B34" s="49"/>
      <c r="C34" s="49"/>
      <c r="E34" s="54">
        <v>600000</v>
      </c>
      <c r="F34" s="54"/>
      <c r="G34" s="24"/>
      <c r="H34" s="26">
        <v>1396596047</v>
      </c>
      <c r="I34" s="24"/>
      <c r="J34" s="26">
        <v>1575732630</v>
      </c>
      <c r="L34" s="9">
        <v>0</v>
      </c>
      <c r="N34" s="9">
        <v>0</v>
      </c>
      <c r="P34" s="9">
        <v>0</v>
      </c>
      <c r="R34" s="9">
        <v>0</v>
      </c>
      <c r="T34" s="26">
        <v>600000</v>
      </c>
      <c r="U34" s="24"/>
      <c r="V34" s="26">
        <v>3071</v>
      </c>
      <c r="X34" s="26">
        <v>1396596047</v>
      </c>
      <c r="Y34" s="24"/>
      <c r="Z34" s="26">
        <v>1828356702</v>
      </c>
      <c r="AB34" s="22">
        <f t="shared" si="0"/>
        <v>1.4865489854192198E-3</v>
      </c>
    </row>
    <row r="35" spans="1:28" ht="21.75" customHeight="1" x14ac:dyDescent="0.2">
      <c r="A35" s="49" t="s">
        <v>46</v>
      </c>
      <c r="B35" s="49"/>
      <c r="C35" s="49"/>
      <c r="E35" s="54">
        <v>1900000</v>
      </c>
      <c r="F35" s="54"/>
      <c r="G35" s="24"/>
      <c r="H35" s="26">
        <v>15828093422</v>
      </c>
      <c r="I35" s="24"/>
      <c r="J35" s="26">
        <v>27013268050</v>
      </c>
      <c r="L35" s="9">
        <v>0</v>
      </c>
      <c r="N35" s="9">
        <v>0</v>
      </c>
      <c r="P35" s="9">
        <v>0</v>
      </c>
      <c r="R35" s="9">
        <v>0</v>
      </c>
      <c r="T35" s="26">
        <v>1900000</v>
      </c>
      <c r="U35" s="24"/>
      <c r="V35" s="26">
        <v>14940</v>
      </c>
      <c r="X35" s="26">
        <v>15828093422</v>
      </c>
      <c r="Y35" s="24"/>
      <c r="Z35" s="26">
        <v>28166576220</v>
      </c>
      <c r="AB35" s="22">
        <f t="shared" si="0"/>
        <v>2.2900889775377169E-2</v>
      </c>
    </row>
    <row r="36" spans="1:28" ht="21.75" customHeight="1" x14ac:dyDescent="0.2">
      <c r="A36" s="49" t="s">
        <v>47</v>
      </c>
      <c r="B36" s="49"/>
      <c r="C36" s="49"/>
      <c r="E36" s="54">
        <v>1000000</v>
      </c>
      <c r="F36" s="54"/>
      <c r="G36" s="24"/>
      <c r="H36" s="26">
        <v>3059056857</v>
      </c>
      <c r="I36" s="24"/>
      <c r="J36" s="26">
        <v>2116255950</v>
      </c>
      <c r="L36" s="9">
        <v>0</v>
      </c>
      <c r="N36" s="9">
        <v>0</v>
      </c>
      <c r="P36" s="9">
        <v>0</v>
      </c>
      <c r="R36" s="9">
        <v>0</v>
      </c>
      <c r="T36" s="26">
        <v>1000000</v>
      </c>
      <c r="U36" s="24"/>
      <c r="V36" s="26">
        <v>2826</v>
      </c>
      <c r="X36" s="26">
        <v>3059056857</v>
      </c>
      <c r="Y36" s="24"/>
      <c r="Z36" s="26">
        <v>2804155020</v>
      </c>
      <c r="AB36" s="22">
        <f t="shared" si="0"/>
        <v>2.2799237125771818E-3</v>
      </c>
    </row>
    <row r="37" spans="1:28" ht="21.75" customHeight="1" x14ac:dyDescent="0.2">
      <c r="A37" s="49" t="s">
        <v>48</v>
      </c>
      <c r="B37" s="49"/>
      <c r="C37" s="49"/>
      <c r="E37" s="54">
        <v>8000000</v>
      </c>
      <c r="F37" s="54"/>
      <c r="G37" s="24"/>
      <c r="H37" s="26">
        <v>17450083015</v>
      </c>
      <c r="I37" s="24"/>
      <c r="J37" s="26">
        <v>24192585600</v>
      </c>
      <c r="L37" s="26">
        <v>12000000</v>
      </c>
      <c r="M37" s="24"/>
      <c r="N37" s="26">
        <v>38984482772</v>
      </c>
      <c r="P37" s="26">
        <v>-2000000</v>
      </c>
      <c r="Q37" s="24"/>
      <c r="R37" s="26">
        <v>6573136790</v>
      </c>
      <c r="T37" s="26">
        <v>18000000</v>
      </c>
      <c r="U37" s="24"/>
      <c r="V37" s="26">
        <v>3783</v>
      </c>
      <c r="X37" s="26">
        <v>50791109212</v>
      </c>
      <c r="Y37" s="24"/>
      <c r="Z37" s="26">
        <v>67567633380</v>
      </c>
      <c r="AB37" s="22">
        <f t="shared" si="0"/>
        <v>5.4935996208149547E-2</v>
      </c>
    </row>
    <row r="38" spans="1:28" ht="21.75" customHeight="1" x14ac:dyDescent="0.2">
      <c r="A38" s="49" t="s">
        <v>49</v>
      </c>
      <c r="B38" s="49"/>
      <c r="C38" s="49"/>
      <c r="E38" s="54">
        <v>10000000</v>
      </c>
      <c r="F38" s="54"/>
      <c r="G38" s="24"/>
      <c r="H38" s="26">
        <v>18551604905</v>
      </c>
      <c r="I38" s="24"/>
      <c r="J38" s="26">
        <v>16261338500</v>
      </c>
      <c r="L38" s="9">
        <v>0</v>
      </c>
      <c r="N38" s="9">
        <v>0</v>
      </c>
      <c r="P38" s="26">
        <v>-10000000</v>
      </c>
      <c r="Q38" s="24"/>
      <c r="R38" s="26">
        <v>16076084562</v>
      </c>
      <c r="T38" s="9">
        <v>0</v>
      </c>
      <c r="V38" s="9">
        <v>0</v>
      </c>
      <c r="X38" s="9">
        <v>0</v>
      </c>
      <c r="Z38" s="9">
        <v>0</v>
      </c>
      <c r="AB38" s="22">
        <f t="shared" si="0"/>
        <v>0</v>
      </c>
    </row>
    <row r="39" spans="1:28" ht="21.75" customHeight="1" x14ac:dyDescent="0.2">
      <c r="A39" s="49" t="s">
        <v>50</v>
      </c>
      <c r="B39" s="49"/>
      <c r="C39" s="49"/>
      <c r="E39" s="54">
        <v>16400000</v>
      </c>
      <c r="F39" s="54"/>
      <c r="G39" s="24"/>
      <c r="H39" s="26">
        <v>15466541829</v>
      </c>
      <c r="I39" s="24"/>
      <c r="J39" s="26">
        <v>16124818660</v>
      </c>
      <c r="L39" s="9">
        <v>0</v>
      </c>
      <c r="N39" s="9">
        <v>0</v>
      </c>
      <c r="P39" s="26">
        <v>-16400000</v>
      </c>
      <c r="Q39" s="24"/>
      <c r="R39" s="26">
        <v>16454881848</v>
      </c>
      <c r="T39" s="9">
        <v>0</v>
      </c>
      <c r="V39" s="9">
        <v>0</v>
      </c>
      <c r="X39" s="9">
        <v>0</v>
      </c>
      <c r="Z39" s="9">
        <v>0</v>
      </c>
      <c r="AB39" s="22">
        <f t="shared" si="0"/>
        <v>0</v>
      </c>
    </row>
    <row r="40" spans="1:28" ht="21.75" customHeight="1" x14ac:dyDescent="0.2">
      <c r="A40" s="49" t="s">
        <v>51</v>
      </c>
      <c r="B40" s="49"/>
      <c r="C40" s="49"/>
      <c r="E40" s="54">
        <v>400000</v>
      </c>
      <c r="F40" s="54"/>
      <c r="G40" s="24"/>
      <c r="H40" s="26">
        <v>24746219455</v>
      </c>
      <c r="I40" s="24"/>
      <c r="J40" s="26">
        <v>25617313000</v>
      </c>
      <c r="L40" s="26">
        <v>100000</v>
      </c>
      <c r="M40" s="24"/>
      <c r="N40" s="26">
        <v>6476780851</v>
      </c>
      <c r="P40" s="9">
        <v>0</v>
      </c>
      <c r="R40" s="9">
        <v>0</v>
      </c>
      <c r="T40" s="26">
        <v>500000</v>
      </c>
      <c r="U40" s="24"/>
      <c r="V40" s="26">
        <v>79230</v>
      </c>
      <c r="X40" s="26">
        <v>31223000306</v>
      </c>
      <c r="Y40" s="24"/>
      <c r="Z40" s="26">
        <v>39308776050</v>
      </c>
      <c r="AB40" s="22">
        <f t="shared" si="0"/>
        <v>3.1960077096158904E-2</v>
      </c>
    </row>
    <row r="41" spans="1:28" ht="21.75" customHeight="1" x14ac:dyDescent="0.2">
      <c r="A41" s="49" t="s">
        <v>52</v>
      </c>
      <c r="B41" s="49"/>
      <c r="C41" s="49"/>
      <c r="E41" s="54">
        <v>8947896</v>
      </c>
      <c r="F41" s="54"/>
      <c r="G41" s="24"/>
      <c r="H41" s="26">
        <v>38895003308</v>
      </c>
      <c r="I41" s="24"/>
      <c r="J41" s="26">
        <v>31924047438.9744</v>
      </c>
      <c r="L41" s="26">
        <v>52104</v>
      </c>
      <c r="M41" s="24"/>
      <c r="N41" s="26">
        <v>229920578</v>
      </c>
      <c r="P41" s="9">
        <v>0</v>
      </c>
      <c r="R41" s="9">
        <v>0</v>
      </c>
      <c r="T41" s="26">
        <v>9000000</v>
      </c>
      <c r="U41" s="24"/>
      <c r="V41" s="26">
        <v>4327</v>
      </c>
      <c r="X41" s="26">
        <v>39124923886</v>
      </c>
      <c r="Y41" s="24"/>
      <c r="Z41" s="26">
        <v>38641970610</v>
      </c>
      <c r="AB41" s="22">
        <f t="shared" si="0"/>
        <v>3.1417929631597022E-2</v>
      </c>
    </row>
    <row r="42" spans="1:28" ht="21.75" customHeight="1" x14ac:dyDescent="0.2">
      <c r="A42" s="49" t="s">
        <v>53</v>
      </c>
      <c r="B42" s="49"/>
      <c r="C42" s="49"/>
      <c r="E42" s="54">
        <v>1000000</v>
      </c>
      <c r="F42" s="54"/>
      <c r="G42" s="24"/>
      <c r="H42" s="26">
        <v>1272868449</v>
      </c>
      <c r="I42" s="24"/>
      <c r="J42" s="26">
        <v>1359245500</v>
      </c>
      <c r="L42" s="9">
        <v>0</v>
      </c>
      <c r="N42" s="9">
        <v>0</v>
      </c>
      <c r="P42" s="9">
        <v>0</v>
      </c>
      <c r="R42" s="9">
        <v>0</v>
      </c>
      <c r="T42" s="26">
        <v>1000000</v>
      </c>
      <c r="U42" s="24"/>
      <c r="V42" s="26">
        <v>1522</v>
      </c>
      <c r="X42" s="26">
        <v>1272868449</v>
      </c>
      <c r="Y42" s="24"/>
      <c r="Z42" s="26">
        <v>1510234940</v>
      </c>
      <c r="AB42" s="22">
        <f t="shared" si="0"/>
        <v>1.2278994658678241E-3</v>
      </c>
    </row>
    <row r="43" spans="1:28" ht="21.75" customHeight="1" x14ac:dyDescent="0.2">
      <c r="A43" s="49" t="s">
        <v>54</v>
      </c>
      <c r="B43" s="49"/>
      <c r="C43" s="49"/>
      <c r="E43" s="54">
        <v>8000000</v>
      </c>
      <c r="F43" s="54"/>
      <c r="G43" s="24"/>
      <c r="H43" s="26">
        <v>28106317975</v>
      </c>
      <c r="I43" s="24"/>
      <c r="J43" s="26">
        <v>28224683200</v>
      </c>
      <c r="L43" s="9">
        <v>0</v>
      </c>
      <c r="N43" s="9">
        <v>0</v>
      </c>
      <c r="P43" s="26">
        <v>-365040</v>
      </c>
      <c r="Q43" s="24"/>
      <c r="R43" s="26">
        <v>1351372128</v>
      </c>
      <c r="T43" s="26">
        <v>7634960</v>
      </c>
      <c r="U43" s="24"/>
      <c r="V43" s="26">
        <v>4031</v>
      </c>
      <c r="X43" s="26">
        <v>26823826686</v>
      </c>
      <c r="Y43" s="24"/>
      <c r="Z43" s="26">
        <v>30538621231.335201</v>
      </c>
      <c r="AB43" s="22">
        <f t="shared" si="0"/>
        <v>2.4829485601952955E-2</v>
      </c>
    </row>
    <row r="44" spans="1:28" ht="21.75" customHeight="1" x14ac:dyDescent="0.2">
      <c r="A44" s="49" t="s">
        <v>55</v>
      </c>
      <c r="B44" s="49"/>
      <c r="C44" s="49"/>
      <c r="E44" s="54">
        <v>11753701</v>
      </c>
      <c r="F44" s="54"/>
      <c r="G44" s="24"/>
      <c r="H44" s="26">
        <v>33959572358</v>
      </c>
      <c r="I44" s="24"/>
      <c r="J44" s="26">
        <v>29095278945.639198</v>
      </c>
      <c r="L44" s="9">
        <v>0</v>
      </c>
      <c r="N44" s="9">
        <v>0</v>
      </c>
      <c r="P44" s="9">
        <v>0</v>
      </c>
      <c r="R44" s="9">
        <v>0</v>
      </c>
      <c r="T44" s="26">
        <v>11753701</v>
      </c>
      <c r="U44" s="24"/>
      <c r="V44" s="26">
        <v>3050</v>
      </c>
      <c r="X44" s="26">
        <v>33959572358</v>
      </c>
      <c r="Y44" s="24"/>
      <c r="Z44" s="26">
        <v>35571676918.373497</v>
      </c>
      <c r="AB44" s="22">
        <f t="shared" si="0"/>
        <v>2.8921621352564934E-2</v>
      </c>
    </row>
    <row r="45" spans="1:28" ht="21.75" customHeight="1" x14ac:dyDescent="0.2">
      <c r="A45" s="49" t="s">
        <v>56</v>
      </c>
      <c r="B45" s="49"/>
      <c r="C45" s="49"/>
      <c r="E45" s="54">
        <v>4000000</v>
      </c>
      <c r="F45" s="54"/>
      <c r="G45" s="24"/>
      <c r="H45" s="26">
        <v>14834335153</v>
      </c>
      <c r="I45" s="24"/>
      <c r="J45" s="26">
        <v>34169646000</v>
      </c>
      <c r="L45" s="26">
        <v>2000000</v>
      </c>
      <c r="M45" s="24"/>
      <c r="N45" s="26">
        <v>18799949925</v>
      </c>
      <c r="P45" s="9">
        <v>0</v>
      </c>
      <c r="R45" s="9">
        <v>0</v>
      </c>
      <c r="T45" s="26">
        <v>6000000</v>
      </c>
      <c r="U45" s="24"/>
      <c r="V45" s="26">
        <v>11090</v>
      </c>
      <c r="X45" s="26">
        <v>33634285078</v>
      </c>
      <c r="Y45" s="24"/>
      <c r="Z45" s="26">
        <v>66025645800</v>
      </c>
      <c r="AB45" s="22">
        <f t="shared" si="0"/>
        <v>5.3682280196350206E-2</v>
      </c>
    </row>
    <row r="46" spans="1:28" ht="21.75" customHeight="1" x14ac:dyDescent="0.2">
      <c r="A46" s="49" t="s">
        <v>57</v>
      </c>
      <c r="B46" s="49"/>
      <c r="C46" s="49"/>
      <c r="E46" s="54">
        <v>3000000</v>
      </c>
      <c r="F46" s="54"/>
      <c r="G46" s="24"/>
      <c r="H46" s="26">
        <v>13932043843</v>
      </c>
      <c r="I46" s="24"/>
      <c r="J46" s="26">
        <v>22174552500</v>
      </c>
      <c r="L46" s="26">
        <v>1500000</v>
      </c>
      <c r="M46" s="24"/>
      <c r="N46" s="26">
        <v>13190044848</v>
      </c>
      <c r="P46" s="9">
        <v>0</v>
      </c>
      <c r="R46" s="9">
        <v>0</v>
      </c>
      <c r="T46" s="26">
        <v>4500000</v>
      </c>
      <c r="U46" s="24"/>
      <c r="V46" s="26">
        <v>8760</v>
      </c>
      <c r="X46" s="26">
        <v>27122088691</v>
      </c>
      <c r="Y46" s="24"/>
      <c r="Z46" s="26">
        <v>39115283400</v>
      </c>
      <c r="AB46" s="22">
        <f t="shared" si="0"/>
        <v>3.1802757519388714E-2</v>
      </c>
    </row>
    <row r="47" spans="1:28" ht="21.75" customHeight="1" x14ac:dyDescent="0.2">
      <c r="A47" s="49" t="s">
        <v>58</v>
      </c>
      <c r="B47" s="49"/>
      <c r="C47" s="49"/>
      <c r="E47" s="50">
        <v>0</v>
      </c>
      <c r="F47" s="50"/>
      <c r="H47" s="9">
        <v>0</v>
      </c>
      <c r="J47" s="9">
        <v>0</v>
      </c>
      <c r="L47" s="26">
        <v>2000000</v>
      </c>
      <c r="M47" s="24"/>
      <c r="N47" s="26">
        <v>29959600175</v>
      </c>
      <c r="P47" s="9">
        <v>0</v>
      </c>
      <c r="R47" s="9">
        <v>0</v>
      </c>
      <c r="T47" s="26">
        <v>2000000</v>
      </c>
      <c r="U47" s="24"/>
      <c r="V47" s="26">
        <v>15190</v>
      </c>
      <c r="X47" s="26">
        <v>29959600175</v>
      </c>
      <c r="Y47" s="24"/>
      <c r="Z47" s="26">
        <v>30145162600</v>
      </c>
      <c r="AB47" s="22">
        <f t="shared" si="0"/>
        <v>2.4509583293734885E-2</v>
      </c>
    </row>
    <row r="48" spans="1:28" ht="21.75" customHeight="1" x14ac:dyDescent="0.2">
      <c r="A48" s="49" t="s">
        <v>59</v>
      </c>
      <c r="B48" s="49"/>
      <c r="C48" s="49"/>
      <c r="E48" s="50">
        <v>0</v>
      </c>
      <c r="F48" s="50"/>
      <c r="H48" s="9">
        <v>0</v>
      </c>
      <c r="J48" s="9">
        <v>0</v>
      </c>
      <c r="L48" s="26">
        <v>5000000</v>
      </c>
      <c r="M48" s="24"/>
      <c r="N48" s="26">
        <v>39504961412</v>
      </c>
      <c r="P48" s="9">
        <v>0</v>
      </c>
      <c r="R48" s="9">
        <v>0</v>
      </c>
      <c r="T48" s="26">
        <v>5000000</v>
      </c>
      <c r="U48" s="24"/>
      <c r="V48" s="26">
        <v>8330</v>
      </c>
      <c r="X48" s="26">
        <v>39504961412</v>
      </c>
      <c r="Y48" s="24"/>
      <c r="Z48" s="26">
        <v>41328045500</v>
      </c>
      <c r="AB48" s="22">
        <f t="shared" si="0"/>
        <v>3.3601848063991371E-2</v>
      </c>
    </row>
    <row r="49" spans="1:28" ht="21.75" customHeight="1" x14ac:dyDescent="0.2">
      <c r="A49" s="49" t="s">
        <v>60</v>
      </c>
      <c r="B49" s="49"/>
      <c r="C49" s="49"/>
      <c r="E49" s="50">
        <v>0</v>
      </c>
      <c r="F49" s="50"/>
      <c r="H49" s="9">
        <v>0</v>
      </c>
      <c r="J49" s="9">
        <v>0</v>
      </c>
      <c r="L49" s="26">
        <v>50000000</v>
      </c>
      <c r="M49" s="24"/>
      <c r="N49" s="26">
        <v>28676189474</v>
      </c>
      <c r="P49" s="9">
        <v>0</v>
      </c>
      <c r="R49" s="9">
        <v>0</v>
      </c>
      <c r="T49" s="26">
        <v>50000000</v>
      </c>
      <c r="U49" s="24"/>
      <c r="V49" s="26">
        <v>573</v>
      </c>
      <c r="X49" s="26">
        <v>28676189474</v>
      </c>
      <c r="Y49" s="24"/>
      <c r="Z49" s="26">
        <v>28428535500</v>
      </c>
      <c r="AB49" s="22">
        <f t="shared" si="0"/>
        <v>2.3113876279312193E-2</v>
      </c>
    </row>
    <row r="50" spans="1:28" ht="21.75" customHeight="1" x14ac:dyDescent="0.2">
      <c r="A50" s="49" t="s">
        <v>61</v>
      </c>
      <c r="B50" s="49"/>
      <c r="C50" s="49"/>
      <c r="E50" s="50">
        <v>0</v>
      </c>
      <c r="F50" s="50"/>
      <c r="H50" s="9">
        <v>0</v>
      </c>
      <c r="J50" s="9">
        <v>0</v>
      </c>
      <c r="L50" s="26">
        <v>15000000</v>
      </c>
      <c r="M50" s="24"/>
      <c r="N50" s="26">
        <v>27673723297</v>
      </c>
      <c r="P50" s="9">
        <v>0</v>
      </c>
      <c r="R50" s="9">
        <v>0</v>
      </c>
      <c r="T50" s="26">
        <v>15000000</v>
      </c>
      <c r="U50" s="24"/>
      <c r="V50" s="26">
        <v>1854</v>
      </c>
      <c r="X50" s="26">
        <v>27673723297</v>
      </c>
      <c r="Y50" s="24"/>
      <c r="Z50" s="26">
        <v>27595028700</v>
      </c>
      <c r="AB50" s="22">
        <f t="shared" si="0"/>
        <v>2.2436191948609848E-2</v>
      </c>
    </row>
    <row r="51" spans="1:28" ht="21.75" customHeight="1" x14ac:dyDescent="0.2">
      <c r="A51" s="49" t="s">
        <v>62</v>
      </c>
      <c r="B51" s="49"/>
      <c r="C51" s="49"/>
      <c r="E51" s="50">
        <v>0</v>
      </c>
      <c r="F51" s="50"/>
      <c r="H51" s="9">
        <v>0</v>
      </c>
      <c r="J51" s="9">
        <v>0</v>
      </c>
      <c r="L51" s="26">
        <v>5000000</v>
      </c>
      <c r="M51" s="24"/>
      <c r="N51" s="26">
        <v>33977637566</v>
      </c>
      <c r="P51" s="9">
        <v>0</v>
      </c>
      <c r="R51" s="9">
        <v>0</v>
      </c>
      <c r="T51" s="26">
        <v>5000000</v>
      </c>
      <c r="U51" s="24"/>
      <c r="V51" s="26">
        <v>6970</v>
      </c>
      <c r="X51" s="26">
        <v>33977637566</v>
      </c>
      <c r="Y51" s="24"/>
      <c r="Z51" s="26">
        <v>34580609500</v>
      </c>
      <c r="AB51" s="22">
        <f t="shared" si="0"/>
        <v>2.8115832053543802E-2</v>
      </c>
    </row>
    <row r="52" spans="1:28" ht="21.75" customHeight="1" x14ac:dyDescent="0.2">
      <c r="A52" s="49" t="s">
        <v>63</v>
      </c>
      <c r="B52" s="49"/>
      <c r="C52" s="49"/>
      <c r="E52" s="50">
        <v>0</v>
      </c>
      <c r="F52" s="50"/>
      <c r="H52" s="9">
        <v>0</v>
      </c>
      <c r="J52" s="9">
        <v>0</v>
      </c>
      <c r="L52" s="26">
        <v>35000000</v>
      </c>
      <c r="M52" s="24"/>
      <c r="N52" s="26">
        <v>43540683515</v>
      </c>
      <c r="P52" s="9">
        <v>0</v>
      </c>
      <c r="R52" s="9">
        <v>0</v>
      </c>
      <c r="T52" s="26">
        <v>35000000</v>
      </c>
      <c r="U52" s="24"/>
      <c r="V52" s="26">
        <v>1411</v>
      </c>
      <c r="X52" s="26">
        <v>43540683515</v>
      </c>
      <c r="Y52" s="24"/>
      <c r="Z52" s="26">
        <v>49003253950</v>
      </c>
      <c r="AB52" s="22">
        <f t="shared" si="0"/>
        <v>3.9842191275875488E-2</v>
      </c>
    </row>
    <row r="53" spans="1:28" ht="21.75" customHeight="1" x14ac:dyDescent="0.2">
      <c r="A53" s="49" t="s">
        <v>64</v>
      </c>
      <c r="B53" s="49"/>
      <c r="C53" s="49"/>
      <c r="E53" s="50">
        <v>0</v>
      </c>
      <c r="F53" s="50"/>
      <c r="H53" s="9">
        <v>0</v>
      </c>
      <c r="J53" s="9">
        <v>0</v>
      </c>
      <c r="L53" s="26">
        <v>1000000</v>
      </c>
      <c r="M53" s="24"/>
      <c r="N53" s="26">
        <v>11179703580</v>
      </c>
      <c r="P53" s="26">
        <v>-1000000</v>
      </c>
      <c r="Q53" s="24"/>
      <c r="R53" s="26">
        <v>12611751766</v>
      </c>
      <c r="T53" s="9">
        <v>0</v>
      </c>
      <c r="V53" s="9">
        <v>0</v>
      </c>
      <c r="X53" s="9">
        <v>0</v>
      </c>
      <c r="Z53" s="9">
        <v>0</v>
      </c>
      <c r="AB53" s="22">
        <f t="shared" si="0"/>
        <v>0</v>
      </c>
    </row>
    <row r="54" spans="1:28" ht="21.75" customHeight="1" x14ac:dyDescent="0.2">
      <c r="A54" s="51" t="s">
        <v>65</v>
      </c>
      <c r="B54" s="51"/>
      <c r="C54" s="51"/>
      <c r="E54" s="50">
        <v>0</v>
      </c>
      <c r="F54" s="50"/>
      <c r="H54" s="13">
        <v>0</v>
      </c>
      <c r="J54" s="13">
        <v>0</v>
      </c>
      <c r="L54" s="27">
        <v>211009</v>
      </c>
      <c r="N54" s="13">
        <v>0</v>
      </c>
      <c r="P54" s="13">
        <v>0</v>
      </c>
      <c r="R54" s="13">
        <v>0</v>
      </c>
      <c r="T54" s="27">
        <v>211009</v>
      </c>
      <c r="U54" s="24"/>
      <c r="V54" s="27">
        <v>1238</v>
      </c>
      <c r="X54" s="27">
        <v>237385125</v>
      </c>
      <c r="Y54" s="24"/>
      <c r="Z54" s="27">
        <v>259209840.73234001</v>
      </c>
      <c r="AB54" s="22">
        <f t="shared" si="0"/>
        <v>2.1075106697168855E-4</v>
      </c>
    </row>
    <row r="55" spans="1:28" ht="21.75" customHeight="1" thickBot="1" x14ac:dyDescent="0.25">
      <c r="A55" s="52" t="s">
        <v>66</v>
      </c>
      <c r="B55" s="52"/>
      <c r="C55" s="52"/>
      <c r="D55" s="29"/>
      <c r="E55" s="53">
        <f>SUM(E9:F54)</f>
        <v>175891188</v>
      </c>
      <c r="F55" s="53"/>
      <c r="G55" s="24"/>
      <c r="H55" s="28">
        <f>SUM(H9:H54)</f>
        <v>700872505882</v>
      </c>
      <c r="I55" s="24"/>
      <c r="J55" s="28">
        <f>SUM(J9:J54)</f>
        <v>800335533337.10461</v>
      </c>
      <c r="K55" s="24"/>
      <c r="L55" s="28">
        <f>SUM(L9:L54)</f>
        <v>142453480</v>
      </c>
      <c r="M55" s="24"/>
      <c r="N55" s="28">
        <f>SUM(N9:N54)</f>
        <v>370559069971</v>
      </c>
      <c r="O55" s="24"/>
      <c r="P55" s="28">
        <f>SUM(P9:P54)</f>
        <v>-33271079</v>
      </c>
      <c r="Q55" s="24"/>
      <c r="R55" s="28">
        <f>SUM(R9:R54)</f>
        <v>87486011363</v>
      </c>
      <c r="S55" s="24"/>
      <c r="T55" s="28">
        <f>SUM(T9:T54)</f>
        <v>285073589</v>
      </c>
      <c r="V55" s="28">
        <f>SUM(V9:V54)</f>
        <v>594959</v>
      </c>
      <c r="X55" s="28">
        <f>SUM(X9:X54)</f>
        <v>983271349545</v>
      </c>
      <c r="Y55" s="24"/>
      <c r="Z55" s="28">
        <f>SUM(Z9:Z54)</f>
        <v>1229933705470.4507</v>
      </c>
      <c r="AB55" s="16">
        <f>SUM(AA9:AB54)</f>
        <v>1</v>
      </c>
    </row>
    <row r="56" spans="1:28" ht="13.5" thickTop="1" x14ac:dyDescent="0.2">
      <c r="F56" s="21"/>
    </row>
  </sheetData>
  <mergeCells count="107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32:C32"/>
    <mergeCell ref="E32:F32"/>
    <mergeCell ref="A33:C33"/>
    <mergeCell ref="E33:F33"/>
    <mergeCell ref="A34:C34"/>
    <mergeCell ref="E34:F34"/>
    <mergeCell ref="A35:C35"/>
    <mergeCell ref="E35:F35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458D-F24A-49CA-8A1D-A7651A649E7E}">
  <dimension ref="A1:AB11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6.5703125" bestFit="1" customWidth="1"/>
    <col min="9" max="9" width="1.28515625" customWidth="1"/>
    <col min="10" max="10" width="18.28515625" bestFit="1" customWidth="1"/>
    <col min="11" max="11" width="1.28515625" customWidth="1"/>
    <col min="12" max="12" width="7" bestFit="1" customWidth="1"/>
    <col min="13" max="13" width="1.28515625" customWidth="1"/>
    <col min="14" max="14" width="16.5703125" bestFit="1" customWidth="1"/>
    <col min="15" max="15" width="3" bestFit="1" customWidth="1"/>
    <col min="16" max="16" width="8.28515625" bestFit="1" customWidth="1"/>
    <col min="17" max="17" width="3" bestFit="1" customWidth="1"/>
    <col min="18" max="18" width="16.85546875" bestFit="1" customWidth="1"/>
    <col min="19" max="19" width="3" bestFit="1" customWidth="1"/>
    <col min="20" max="20" width="7" bestFit="1" customWidth="1"/>
    <col min="21" max="21" width="3" bestFit="1" customWidth="1"/>
    <col min="22" max="22" width="17.5703125" bestFit="1" customWidth="1"/>
    <col min="23" max="23" width="3" bestFit="1" customWidth="1"/>
    <col min="24" max="24" width="16.5703125" bestFit="1" customWidth="1"/>
    <col min="25" max="25" width="3" bestFit="1" customWidth="1"/>
    <col min="26" max="26" width="17.28515625" bestFit="1" customWidth="1"/>
    <col min="27" max="27" width="3" bestFit="1" customWidth="1"/>
    <col min="28" max="28" width="19.85546875" bestFit="1" customWidth="1"/>
    <col min="29" max="29" width="0.28515625" customWidth="1"/>
  </cols>
  <sheetData>
    <row r="1" spans="1:28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5.5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5.5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24" x14ac:dyDescent="0.2">
      <c r="A4" s="1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24" x14ac:dyDescent="0.2">
      <c r="A5" s="60" t="s">
        <v>5</v>
      </c>
      <c r="B5" s="60"/>
      <c r="C5" s="60" t="s">
        <v>236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21" x14ac:dyDescent="0.2">
      <c r="F6" s="61" t="s">
        <v>237</v>
      </c>
      <c r="G6" s="61"/>
      <c r="H6" s="61"/>
      <c r="I6" s="61"/>
      <c r="J6" s="61"/>
      <c r="L6" s="61" t="s">
        <v>8</v>
      </c>
      <c r="M6" s="61"/>
      <c r="N6" s="61"/>
      <c r="O6" s="61"/>
      <c r="P6" s="61"/>
      <c r="Q6" s="61"/>
      <c r="R6" s="61"/>
      <c r="T6" s="61" t="s">
        <v>7</v>
      </c>
      <c r="U6" s="61"/>
      <c r="V6" s="61"/>
      <c r="W6" s="61"/>
      <c r="X6" s="61"/>
      <c r="Y6" s="61"/>
      <c r="Z6" s="61"/>
      <c r="AA6" s="61"/>
      <c r="AB6" s="61"/>
    </row>
    <row r="7" spans="1:28" ht="21" x14ac:dyDescent="0.2">
      <c r="F7" s="3"/>
      <c r="G7" s="3"/>
      <c r="H7" s="3"/>
      <c r="I7" s="3"/>
      <c r="J7" s="3"/>
      <c r="L7" s="55" t="s">
        <v>10</v>
      </c>
      <c r="M7" s="55"/>
      <c r="N7" s="55"/>
      <c r="O7" s="3"/>
      <c r="P7" s="55" t="s">
        <v>11</v>
      </c>
      <c r="Q7" s="55"/>
      <c r="R7" s="55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61" t="s">
        <v>12</v>
      </c>
      <c r="B8" s="61"/>
      <c r="C8" s="61"/>
      <c r="E8" s="61" t="s">
        <v>13</v>
      </c>
      <c r="F8" s="61"/>
      <c r="H8" s="30" t="s">
        <v>14</v>
      </c>
      <c r="J8" s="30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30" t="s">
        <v>13</v>
      </c>
      <c r="V8" s="30" t="s">
        <v>17</v>
      </c>
      <c r="X8" s="30" t="s">
        <v>14</v>
      </c>
      <c r="Z8" s="30" t="s">
        <v>15</v>
      </c>
      <c r="AB8" s="30" t="s">
        <v>18</v>
      </c>
    </row>
    <row r="9" spans="1:28" ht="18.75" x14ac:dyDescent="0.2">
      <c r="A9" s="49" t="s">
        <v>42</v>
      </c>
      <c r="B9" s="49"/>
      <c r="C9" s="49"/>
      <c r="E9" s="54">
        <v>5693</v>
      </c>
      <c r="F9" s="54"/>
      <c r="G9" s="24"/>
      <c r="H9" s="26">
        <v>40539627051</v>
      </c>
      <c r="I9" s="24"/>
      <c r="J9" s="26">
        <v>84042888439.104797</v>
      </c>
      <c r="K9" s="24"/>
      <c r="L9" s="9">
        <v>0</v>
      </c>
      <c r="N9" s="9">
        <v>0</v>
      </c>
      <c r="P9" s="9">
        <v>0</v>
      </c>
      <c r="R9" s="9">
        <v>0</v>
      </c>
      <c r="S9" s="24"/>
      <c r="T9" s="26">
        <v>5693</v>
      </c>
      <c r="U9" s="24"/>
      <c r="V9" s="26">
        <v>18007800</v>
      </c>
      <c r="X9" s="26">
        <v>40539627051</v>
      </c>
      <c r="Y9" s="24"/>
      <c r="Z9" s="26">
        <v>102272361227.03999</v>
      </c>
      <c r="AA9" s="24"/>
      <c r="AB9" s="26">
        <f>Z9/Z10</f>
        <v>1</v>
      </c>
    </row>
    <row r="10" spans="1:28" ht="21.75" thickBot="1" x14ac:dyDescent="0.25">
      <c r="A10" s="52" t="s">
        <v>66</v>
      </c>
      <c r="B10" s="52"/>
      <c r="C10" s="52"/>
      <c r="D10" s="52"/>
      <c r="E10" s="24"/>
      <c r="F10" s="28">
        <f>SUM(E9)</f>
        <v>5693</v>
      </c>
      <c r="G10" s="24"/>
      <c r="H10" s="28">
        <f>SUM(H9)</f>
        <v>40539627051</v>
      </c>
      <c r="I10" s="24"/>
      <c r="J10" s="28">
        <f>SUM(J9)</f>
        <v>84042888439.104797</v>
      </c>
      <c r="K10" s="24"/>
      <c r="L10" s="28">
        <f>SUM(L9)</f>
        <v>0</v>
      </c>
      <c r="M10" s="24"/>
      <c r="N10" s="28">
        <f>SUM(N9)</f>
        <v>0</v>
      </c>
      <c r="O10" s="28">
        <f t="shared" ref="O10:AA10" si="0">SUM(O9)</f>
        <v>0</v>
      </c>
      <c r="P10" s="28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8">
        <f t="shared" si="0"/>
        <v>5693</v>
      </c>
      <c r="U10" s="28">
        <f t="shared" si="0"/>
        <v>0</v>
      </c>
      <c r="V10" s="28">
        <f t="shared" si="0"/>
        <v>18007800</v>
      </c>
      <c r="W10" s="28">
        <f t="shared" si="0"/>
        <v>0</v>
      </c>
      <c r="X10" s="28">
        <f t="shared" si="0"/>
        <v>40539627051</v>
      </c>
      <c r="Y10" s="28">
        <f t="shared" si="0"/>
        <v>0</v>
      </c>
      <c r="Z10" s="28">
        <f t="shared" si="0"/>
        <v>102272361227.03999</v>
      </c>
      <c r="AA10" s="28">
        <f t="shared" si="0"/>
        <v>0</v>
      </c>
      <c r="AB10" s="28">
        <f>SUM(AB9)</f>
        <v>1</v>
      </c>
    </row>
    <row r="11" spans="1:28" ht="13.5" thickTop="1" x14ac:dyDescent="0.2"/>
  </sheetData>
  <mergeCells count="16">
    <mergeCell ref="A1:AB1"/>
    <mergeCell ref="A2:AB2"/>
    <mergeCell ref="A3:AB3"/>
    <mergeCell ref="B4:AB4"/>
    <mergeCell ref="A5:B5"/>
    <mergeCell ref="C5:AB5"/>
    <mergeCell ref="T6:AB6"/>
    <mergeCell ref="L7:N7"/>
    <mergeCell ref="P7:R7"/>
    <mergeCell ref="A8:C8"/>
    <mergeCell ref="E8:F8"/>
    <mergeCell ref="A9:C9"/>
    <mergeCell ref="E9:F9"/>
    <mergeCell ref="A10:D10"/>
    <mergeCell ref="F6:J6"/>
    <mergeCell ref="L6:R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0"/>
  <sheetViews>
    <sheetView rightToLeft="1" view="pageBreakPreview" zoomScale="60" zoomScaleNormal="100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17.7109375" bestFit="1" customWidth="1"/>
    <col min="19" max="19" width="1.28515625" customWidth="1"/>
    <col min="20" max="20" width="17.5703125" bestFit="1" customWidth="1"/>
    <col min="21" max="21" width="1.28515625" customWidth="1"/>
    <col min="22" max="22" width="6.140625" bestFit="1" customWidth="1"/>
    <col min="23" max="23" width="1.28515625" customWidth="1"/>
    <col min="24" max="24" width="14.140625" bestFit="1" customWidth="1"/>
    <col min="25" max="25" width="1.28515625" customWidth="1"/>
    <col min="26" max="26" width="9.140625" bestFit="1" customWidth="1"/>
    <col min="27" max="27" width="1.28515625" customWidth="1"/>
    <col min="28" max="28" width="17.7109375" bestFit="1" customWidth="1"/>
    <col min="29" max="29" width="1.28515625" customWidth="1"/>
    <col min="30" max="30" width="12" bestFit="1" customWidth="1"/>
    <col min="31" max="31" width="1.28515625" customWidth="1"/>
    <col min="32" max="32" width="17.5703125" bestFit="1" customWidth="1"/>
    <col min="33" max="33" width="1.28515625" customWidth="1"/>
    <col min="34" max="34" width="16.28515625" bestFit="1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 x14ac:dyDescent="0.2"/>
    <row r="5" spans="1:38" ht="14.45" customHeight="1" x14ac:dyDescent="0.2">
      <c r="A5" s="1" t="s">
        <v>71</v>
      </c>
      <c r="B5" s="60" t="s">
        <v>72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45" customHeight="1" x14ac:dyDescent="0.2">
      <c r="A6" s="56" t="s">
        <v>73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 t="s">
        <v>7</v>
      </c>
      <c r="Q6" s="56"/>
      <c r="R6" s="56"/>
      <c r="S6" s="56"/>
      <c r="T6" s="56"/>
      <c r="V6" s="56" t="s">
        <v>8</v>
      </c>
      <c r="W6" s="56"/>
      <c r="X6" s="56"/>
      <c r="Y6" s="56"/>
      <c r="Z6" s="56"/>
      <c r="AA6" s="56"/>
      <c r="AB6" s="56"/>
      <c r="AD6" s="56" t="s">
        <v>9</v>
      </c>
      <c r="AE6" s="56"/>
      <c r="AF6" s="56"/>
      <c r="AG6" s="56"/>
      <c r="AH6" s="56"/>
      <c r="AI6" s="56"/>
      <c r="AJ6" s="56"/>
      <c r="AK6" s="56"/>
      <c r="AL6" s="5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5" t="s">
        <v>10</v>
      </c>
      <c r="W7" s="55"/>
      <c r="X7" s="55"/>
      <c r="Y7" s="3"/>
      <c r="Z7" s="55" t="s">
        <v>11</v>
      </c>
      <c r="AA7" s="55"/>
      <c r="AB7" s="55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6" t="s">
        <v>74</v>
      </c>
      <c r="B8" s="56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70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7" t="s">
        <v>80</v>
      </c>
      <c r="B9" s="57"/>
      <c r="D9" s="5" t="s">
        <v>81</v>
      </c>
      <c r="F9" s="5" t="s">
        <v>81</v>
      </c>
      <c r="H9" s="5" t="s">
        <v>82</v>
      </c>
      <c r="J9" s="5" t="s">
        <v>83</v>
      </c>
      <c r="L9" s="7">
        <v>23</v>
      </c>
      <c r="N9" s="7">
        <v>23</v>
      </c>
      <c r="P9" s="6">
        <v>150000</v>
      </c>
      <c r="R9" s="6">
        <v>139908599204</v>
      </c>
      <c r="T9" s="6">
        <v>140308665656</v>
      </c>
      <c r="V9" s="6">
        <v>0</v>
      </c>
      <c r="X9" s="6">
        <v>0</v>
      </c>
      <c r="Z9" s="6">
        <v>150000</v>
      </c>
      <c r="AB9" s="6">
        <v>141802701236</v>
      </c>
      <c r="AD9" s="6">
        <v>0</v>
      </c>
      <c r="AF9" s="6">
        <v>0</v>
      </c>
      <c r="AH9" s="6">
        <v>0</v>
      </c>
      <c r="AJ9" s="6">
        <v>0</v>
      </c>
      <c r="AL9" s="10">
        <f>AJ9/$AJ$19</f>
        <v>0</v>
      </c>
    </row>
    <row r="10" spans="1:38" ht="21.75" customHeight="1" x14ac:dyDescent="0.2">
      <c r="A10" s="49" t="s">
        <v>84</v>
      </c>
      <c r="B10" s="49"/>
      <c r="D10" s="8" t="s">
        <v>81</v>
      </c>
      <c r="F10" s="8" t="s">
        <v>81</v>
      </c>
      <c r="H10" s="8" t="s">
        <v>85</v>
      </c>
      <c r="J10" s="8" t="s">
        <v>86</v>
      </c>
      <c r="L10" s="10">
        <v>23</v>
      </c>
      <c r="N10" s="10">
        <v>23</v>
      </c>
      <c r="P10" s="9">
        <v>50000</v>
      </c>
      <c r="R10" s="9">
        <v>40263381314</v>
      </c>
      <c r="T10" s="9">
        <v>40219618684</v>
      </c>
      <c r="V10" s="9">
        <v>0</v>
      </c>
      <c r="X10" s="9">
        <v>0</v>
      </c>
      <c r="Z10" s="9">
        <v>50000</v>
      </c>
      <c r="AB10" s="9">
        <v>40228114063</v>
      </c>
      <c r="AD10" s="9">
        <v>0</v>
      </c>
      <c r="AF10" s="9">
        <v>0</v>
      </c>
      <c r="AH10" s="9">
        <v>0</v>
      </c>
      <c r="AJ10" s="9">
        <v>0</v>
      </c>
      <c r="AL10" s="10">
        <f>AJ10/$AJ$19</f>
        <v>0</v>
      </c>
    </row>
    <row r="11" spans="1:38" ht="21.75" customHeight="1" x14ac:dyDescent="0.2">
      <c r="A11" s="49" t="s">
        <v>87</v>
      </c>
      <c r="B11" s="49"/>
      <c r="D11" s="8" t="s">
        <v>81</v>
      </c>
      <c r="F11" s="8" t="s">
        <v>81</v>
      </c>
      <c r="H11" s="8" t="s">
        <v>88</v>
      </c>
      <c r="J11" s="8" t="s">
        <v>89</v>
      </c>
      <c r="L11" s="10">
        <v>23</v>
      </c>
      <c r="N11" s="10">
        <v>23</v>
      </c>
      <c r="P11" s="9">
        <v>8161</v>
      </c>
      <c r="R11" s="9">
        <v>6534227832</v>
      </c>
      <c r="T11" s="9">
        <v>6582345902</v>
      </c>
      <c r="V11" s="9">
        <v>0</v>
      </c>
      <c r="X11" s="9">
        <v>0</v>
      </c>
      <c r="Z11" s="9">
        <v>0</v>
      </c>
      <c r="AB11" s="9">
        <v>0</v>
      </c>
      <c r="AD11" s="9">
        <v>8161</v>
      </c>
      <c r="AF11" s="9">
        <v>801000</v>
      </c>
      <c r="AH11" s="9">
        <v>6534227832</v>
      </c>
      <c r="AJ11" s="9">
        <v>6533406527</v>
      </c>
      <c r="AL11" s="10">
        <f>AJ11/$AJ$19</f>
        <v>7.916982552079703E-2</v>
      </c>
    </row>
    <row r="12" spans="1:38" ht="21.75" customHeight="1" x14ac:dyDescent="0.2">
      <c r="A12" s="49" t="s">
        <v>261</v>
      </c>
      <c r="B12" s="49"/>
      <c r="D12" s="8" t="s">
        <v>81</v>
      </c>
      <c r="F12" s="8" t="s">
        <v>81</v>
      </c>
      <c r="H12" s="31" t="s">
        <v>262</v>
      </c>
      <c r="I12" s="31"/>
      <c r="J12" s="31" t="s">
        <v>263</v>
      </c>
      <c r="L12" s="31">
        <v>43</v>
      </c>
      <c r="M12" s="31"/>
      <c r="N12" s="31">
        <v>43</v>
      </c>
      <c r="P12" s="31">
        <v>2000000</v>
      </c>
      <c r="Q12" s="31"/>
      <c r="R12" s="31">
        <v>2000000000</v>
      </c>
      <c r="S12" s="31"/>
      <c r="T12" s="31">
        <v>2000000000</v>
      </c>
      <c r="V12" s="9"/>
      <c r="X12" s="9"/>
      <c r="Z12" s="9"/>
      <c r="AB12" s="9"/>
      <c r="AD12" s="31">
        <v>2000000</v>
      </c>
      <c r="AE12" s="31"/>
      <c r="AF12" s="31">
        <v>1000</v>
      </c>
      <c r="AG12" s="31"/>
      <c r="AH12" s="31">
        <f>AD12*AF12</f>
        <v>2000000000</v>
      </c>
      <c r="AI12" s="31"/>
      <c r="AJ12" s="31">
        <f>AH12</f>
        <v>2000000000</v>
      </c>
      <c r="AL12" s="10">
        <f>AJ12/$AJ$19</f>
        <v>2.4235389361926058E-2</v>
      </c>
    </row>
    <row r="13" spans="1:38" ht="21.75" customHeight="1" x14ac:dyDescent="0.2">
      <c r="A13" s="49" t="s">
        <v>238</v>
      </c>
      <c r="B13" s="49"/>
      <c r="D13" s="8" t="s">
        <v>81</v>
      </c>
      <c r="F13" s="8" t="s">
        <v>244</v>
      </c>
      <c r="H13" s="31" t="s">
        <v>207</v>
      </c>
      <c r="I13" s="31"/>
      <c r="J13" s="31" t="s">
        <v>245</v>
      </c>
      <c r="L13" s="31">
        <v>45</v>
      </c>
      <c r="M13" s="31"/>
      <c r="N13" s="31">
        <v>45</v>
      </c>
      <c r="P13" s="31">
        <v>13000000</v>
      </c>
      <c r="Q13" s="31"/>
      <c r="R13" s="31">
        <v>13000000000</v>
      </c>
      <c r="S13" s="31"/>
      <c r="T13" s="31">
        <v>13000000000</v>
      </c>
      <c r="V13" s="9"/>
      <c r="X13" s="9"/>
      <c r="Z13" s="9"/>
      <c r="AB13" s="9"/>
      <c r="AD13" s="31">
        <v>13000000</v>
      </c>
      <c r="AE13" s="31"/>
      <c r="AF13" s="31">
        <v>1000</v>
      </c>
      <c r="AH13" s="31">
        <f t="shared" ref="AH13:AH18" si="0">AD13*AF13</f>
        <v>13000000000</v>
      </c>
      <c r="AI13" s="31"/>
      <c r="AJ13" s="31">
        <f t="shared" ref="AJ13:AJ18" si="1">AH13</f>
        <v>13000000000</v>
      </c>
      <c r="AL13" s="10">
        <f>AJ13/$AJ$19</f>
        <v>0.15753003085251938</v>
      </c>
    </row>
    <row r="14" spans="1:38" ht="21.75" customHeight="1" x14ac:dyDescent="0.2">
      <c r="A14" s="49" t="s">
        <v>239</v>
      </c>
      <c r="B14" s="49"/>
      <c r="D14" s="8" t="s">
        <v>81</v>
      </c>
      <c r="F14" s="8" t="s">
        <v>244</v>
      </c>
      <c r="H14" s="31" t="s">
        <v>251</v>
      </c>
      <c r="I14" s="31"/>
      <c r="J14" s="31" t="s">
        <v>246</v>
      </c>
      <c r="L14" s="31">
        <v>44</v>
      </c>
      <c r="M14" s="31"/>
      <c r="N14" s="31">
        <v>44</v>
      </c>
      <c r="P14" s="31">
        <v>10937149</v>
      </c>
      <c r="Q14" s="31"/>
      <c r="R14" s="31">
        <v>10937149000</v>
      </c>
      <c r="S14" s="31"/>
      <c r="T14" s="31">
        <v>10937149000</v>
      </c>
      <c r="V14" s="9"/>
      <c r="X14" s="9"/>
      <c r="Z14" s="9"/>
      <c r="AB14" s="9"/>
      <c r="AD14" s="31">
        <v>10937149</v>
      </c>
      <c r="AE14" s="31"/>
      <c r="AF14" s="31">
        <v>1000</v>
      </c>
      <c r="AH14" s="31">
        <f t="shared" si="0"/>
        <v>10937149000</v>
      </c>
      <c r="AI14" s="31"/>
      <c r="AJ14" s="31">
        <f t="shared" si="1"/>
        <v>10937149000</v>
      </c>
      <c r="AL14" s="10">
        <f t="shared" ref="AL14:AL18" si="2">AJ14/$AJ$19</f>
        <v>0.13253303226220012</v>
      </c>
    </row>
    <row r="15" spans="1:38" ht="21.75" customHeight="1" x14ac:dyDescent="0.2">
      <c r="A15" s="49" t="s">
        <v>240</v>
      </c>
      <c r="B15" s="49"/>
      <c r="D15" s="8" t="s">
        <v>81</v>
      </c>
      <c r="F15" s="8" t="s">
        <v>244</v>
      </c>
      <c r="H15" s="31" t="s">
        <v>196</v>
      </c>
      <c r="I15" s="31"/>
      <c r="J15" s="31" t="s">
        <v>247</v>
      </c>
      <c r="L15" s="31">
        <v>44</v>
      </c>
      <c r="M15" s="31"/>
      <c r="N15" s="31">
        <v>44</v>
      </c>
      <c r="P15" s="31">
        <v>10000000</v>
      </c>
      <c r="Q15" s="31"/>
      <c r="R15" s="31">
        <v>10000000000</v>
      </c>
      <c r="S15" s="31"/>
      <c r="T15" s="31">
        <v>10000000000</v>
      </c>
      <c r="V15" s="9"/>
      <c r="X15" s="9"/>
      <c r="Z15" s="9"/>
      <c r="AB15" s="9"/>
      <c r="AD15" s="31">
        <v>10000000</v>
      </c>
      <c r="AE15" s="31"/>
      <c r="AF15" s="31">
        <v>1000</v>
      </c>
      <c r="AH15" s="31">
        <f t="shared" si="0"/>
        <v>10000000000</v>
      </c>
      <c r="AI15" s="31"/>
      <c r="AJ15" s="31">
        <f t="shared" si="1"/>
        <v>10000000000</v>
      </c>
      <c r="AL15" s="10">
        <f t="shared" si="2"/>
        <v>0.12117694680963029</v>
      </c>
    </row>
    <row r="16" spans="1:38" ht="21.75" customHeight="1" x14ac:dyDescent="0.2">
      <c r="A16" s="49" t="s">
        <v>241</v>
      </c>
      <c r="B16" s="49"/>
      <c r="D16" s="8" t="s">
        <v>81</v>
      </c>
      <c r="F16" s="8" t="s">
        <v>244</v>
      </c>
      <c r="H16" s="31" t="s">
        <v>252</v>
      </c>
      <c r="I16" s="31"/>
      <c r="J16" s="31" t="s">
        <v>248</v>
      </c>
      <c r="L16" s="31">
        <v>44</v>
      </c>
      <c r="M16" s="31"/>
      <c r="N16" s="31">
        <v>44</v>
      </c>
      <c r="P16" s="31">
        <v>10000000</v>
      </c>
      <c r="Q16" s="31"/>
      <c r="R16" s="31">
        <v>10000000000</v>
      </c>
      <c r="S16" s="31"/>
      <c r="T16" s="31">
        <v>10000000000</v>
      </c>
      <c r="V16" s="9"/>
      <c r="X16" s="9"/>
      <c r="Z16" s="9"/>
      <c r="AB16" s="9"/>
      <c r="AD16" s="31">
        <v>10000000</v>
      </c>
      <c r="AE16" s="31"/>
      <c r="AF16" s="31">
        <v>1000</v>
      </c>
      <c r="AH16" s="31">
        <f t="shared" si="0"/>
        <v>10000000000</v>
      </c>
      <c r="AI16" s="31"/>
      <c r="AJ16" s="31">
        <f t="shared" si="1"/>
        <v>10000000000</v>
      </c>
      <c r="AL16" s="10">
        <f t="shared" si="2"/>
        <v>0.12117694680963029</v>
      </c>
    </row>
    <row r="17" spans="1:38" ht="21.75" customHeight="1" x14ac:dyDescent="0.2">
      <c r="A17" s="49" t="s">
        <v>242</v>
      </c>
      <c r="B17" s="49"/>
      <c r="D17" s="8" t="s">
        <v>81</v>
      </c>
      <c r="F17" s="8" t="s">
        <v>244</v>
      </c>
      <c r="H17" s="31" t="s">
        <v>253</v>
      </c>
      <c r="I17" s="31"/>
      <c r="J17" s="31" t="s">
        <v>249</v>
      </c>
      <c r="L17" s="31">
        <v>43</v>
      </c>
      <c r="M17" s="31"/>
      <c r="N17" s="31">
        <v>43</v>
      </c>
      <c r="P17" s="31">
        <v>5053392</v>
      </c>
      <c r="Q17" s="31"/>
      <c r="R17" s="31">
        <v>5053392000</v>
      </c>
      <c r="S17" s="31"/>
      <c r="T17" s="31">
        <v>5053392000</v>
      </c>
      <c r="V17" s="9"/>
      <c r="X17" s="9"/>
      <c r="Z17" s="9"/>
      <c r="AB17" s="9"/>
      <c r="AD17" s="31">
        <v>5053392</v>
      </c>
      <c r="AE17" s="31"/>
      <c r="AF17" s="31">
        <v>1000</v>
      </c>
      <c r="AH17" s="31">
        <f t="shared" si="0"/>
        <v>5053392000</v>
      </c>
      <c r="AI17" s="31"/>
      <c r="AJ17" s="31">
        <f t="shared" si="1"/>
        <v>5053392000</v>
      </c>
      <c r="AL17" s="10">
        <f t="shared" si="2"/>
        <v>6.1235461359221123E-2</v>
      </c>
    </row>
    <row r="18" spans="1:38" ht="21.75" customHeight="1" x14ac:dyDescent="0.2">
      <c r="A18" s="49" t="s">
        <v>243</v>
      </c>
      <c r="B18" s="49"/>
      <c r="D18" s="8" t="s">
        <v>81</v>
      </c>
      <c r="F18" s="8" t="s">
        <v>244</v>
      </c>
      <c r="H18" s="31" t="s">
        <v>254</v>
      </c>
      <c r="I18" s="31"/>
      <c r="J18" s="31" t="s">
        <v>250</v>
      </c>
      <c r="L18" s="31">
        <v>44</v>
      </c>
      <c r="M18" s="31"/>
      <c r="N18" s="31">
        <v>44</v>
      </c>
      <c r="P18" s="31">
        <v>25000000</v>
      </c>
      <c r="Q18" s="31"/>
      <c r="R18" s="31">
        <v>25000000000</v>
      </c>
      <c r="S18" s="31"/>
      <c r="T18" s="31">
        <v>25000000000</v>
      </c>
      <c r="V18" s="9"/>
      <c r="X18" s="9"/>
      <c r="Z18" s="9"/>
      <c r="AB18" s="9"/>
      <c r="AD18" s="31">
        <v>25000000</v>
      </c>
      <c r="AE18" s="31"/>
      <c r="AF18" s="31">
        <v>1000</v>
      </c>
      <c r="AH18" s="31">
        <f t="shared" si="0"/>
        <v>25000000000</v>
      </c>
      <c r="AI18" s="31"/>
      <c r="AJ18" s="31">
        <f t="shared" si="1"/>
        <v>25000000000</v>
      </c>
      <c r="AL18" s="10">
        <f t="shared" si="2"/>
        <v>0.30294236702407573</v>
      </c>
    </row>
    <row r="19" spans="1:38" ht="21.75" customHeight="1" thickBot="1" x14ac:dyDescent="0.25">
      <c r="A19" s="52" t="s">
        <v>66</v>
      </c>
      <c r="B19" s="52"/>
      <c r="D19" s="16"/>
      <c r="F19" s="16"/>
      <c r="H19" s="16"/>
      <c r="J19" s="16"/>
      <c r="L19" s="16"/>
      <c r="N19" s="16"/>
      <c r="P19" s="16">
        <f>SUM(P9:P18)</f>
        <v>76198702</v>
      </c>
      <c r="R19" s="16">
        <f>SUM(R9:R18)</f>
        <v>262696749350</v>
      </c>
      <c r="T19" s="16">
        <f>SUM(T9:T18)</f>
        <v>263101171242</v>
      </c>
      <c r="V19" s="16">
        <f>SUM(V9:V18)</f>
        <v>0</v>
      </c>
      <c r="X19" s="16">
        <f>SUM(X9:X18)</f>
        <v>0</v>
      </c>
      <c r="Z19" s="16">
        <f>SUM(Z9:Z18)</f>
        <v>200000</v>
      </c>
      <c r="AB19" s="16">
        <f>SUM(AB9:AB18)</f>
        <v>182030815299</v>
      </c>
      <c r="AD19" s="16">
        <f>SUM(AD9:AD18)</f>
        <v>75998702</v>
      </c>
      <c r="AF19" s="16"/>
      <c r="AH19" s="16">
        <f>SUM(AH9:AH18)</f>
        <v>82524768832</v>
      </c>
      <c r="AJ19" s="16">
        <f>SUM(AJ9:AJ18)</f>
        <v>82523947527</v>
      </c>
      <c r="AL19" s="17">
        <f>SUM(AL9:AL18)</f>
        <v>1</v>
      </c>
    </row>
    <row r="20" spans="1:38" ht="13.5" thickTop="1" x14ac:dyDescent="0.2"/>
  </sheetData>
  <mergeCells count="22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9:B19"/>
    <mergeCell ref="V7:X7"/>
    <mergeCell ref="Z7:A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2:B12"/>
  </mergeCells>
  <pageMargins left="0.39" right="0.39" top="0.39" bottom="0.39" header="0" footer="0"/>
  <pageSetup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60" zoomScaleNormal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6.28515625" bestFit="1" customWidth="1"/>
    <col min="7" max="7" width="1.28515625" customWidth="1"/>
    <col min="8" max="8" width="16.140625" bestFit="1" customWidth="1"/>
    <col min="9" max="9" width="1.28515625" customWidth="1"/>
    <col min="10" max="10" width="15.140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4.45" customHeight="1" x14ac:dyDescent="0.2"/>
    <row r="5" spans="1:12" ht="14.45" customHeight="1" x14ac:dyDescent="0.2">
      <c r="A5" s="1" t="s">
        <v>90</v>
      </c>
      <c r="B5" s="60" t="s">
        <v>91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4.45" customHeight="1" x14ac:dyDescent="0.2">
      <c r="D6" s="2" t="s">
        <v>7</v>
      </c>
      <c r="F6" s="56" t="s">
        <v>8</v>
      </c>
      <c r="G6" s="56"/>
      <c r="H6" s="5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6" t="s">
        <v>92</v>
      </c>
      <c r="B8" s="56"/>
      <c r="D8" s="2" t="s">
        <v>93</v>
      </c>
      <c r="F8" s="2" t="s">
        <v>94</v>
      </c>
      <c r="H8" s="2" t="s">
        <v>95</v>
      </c>
      <c r="J8" s="2" t="s">
        <v>93</v>
      </c>
      <c r="L8" s="2" t="s">
        <v>18</v>
      </c>
    </row>
    <row r="9" spans="1:12" ht="21.75" customHeight="1" x14ac:dyDescent="0.2">
      <c r="A9" s="49" t="s">
        <v>147</v>
      </c>
      <c r="B9" s="49"/>
      <c r="D9" s="9">
        <v>3523969354</v>
      </c>
      <c r="F9" s="9">
        <v>5160520323</v>
      </c>
      <c r="H9" s="9">
        <v>8676400000</v>
      </c>
      <c r="J9" s="9">
        <v>8089677</v>
      </c>
      <c r="L9" s="32">
        <f>J9/$J$13</f>
        <v>1.5897194388394809E-3</v>
      </c>
    </row>
    <row r="10" spans="1:12" ht="21.75" customHeight="1" x14ac:dyDescent="0.2">
      <c r="A10" s="49" t="s">
        <v>255</v>
      </c>
      <c r="B10" s="49"/>
      <c r="D10" s="9">
        <v>3450007</v>
      </c>
      <c r="F10" s="9">
        <v>11556</v>
      </c>
      <c r="H10" s="9">
        <v>630000</v>
      </c>
      <c r="J10" s="9">
        <v>2831563</v>
      </c>
      <c r="L10" s="32">
        <f t="shared" ref="L10:L12" si="0">J10/$J$13</f>
        <v>5.564363995495292E-4</v>
      </c>
    </row>
    <row r="11" spans="1:12" ht="21.75" customHeight="1" x14ac:dyDescent="0.2">
      <c r="A11" s="49" t="s">
        <v>256</v>
      </c>
      <c r="B11" s="49"/>
      <c r="D11" s="9">
        <v>52756450630</v>
      </c>
      <c r="F11" s="9">
        <v>24116756795</v>
      </c>
      <c r="H11" s="9">
        <v>71798095768</v>
      </c>
      <c r="J11" s="9">
        <v>5075111657</v>
      </c>
      <c r="L11" s="32">
        <f t="shared" si="0"/>
        <v>0.9973208640361968</v>
      </c>
    </row>
    <row r="12" spans="1:12" ht="21.75" customHeight="1" x14ac:dyDescent="0.2">
      <c r="A12" s="49" t="s">
        <v>257</v>
      </c>
      <c r="B12" s="49"/>
      <c r="D12" s="9">
        <v>2701145</v>
      </c>
      <c r="F12" s="9">
        <v>11055</v>
      </c>
      <c r="H12" s="9">
        <v>0</v>
      </c>
      <c r="J12" s="9">
        <v>2712200</v>
      </c>
      <c r="L12" s="32">
        <f t="shared" si="0"/>
        <v>5.3298012541420881E-4</v>
      </c>
    </row>
    <row r="13" spans="1:12" ht="21.75" customHeight="1" thickBot="1" x14ac:dyDescent="0.25">
      <c r="A13" s="52" t="s">
        <v>66</v>
      </c>
      <c r="B13" s="52"/>
      <c r="D13" s="16">
        <f>SUM(D9:D12)</f>
        <v>56286571136</v>
      </c>
      <c r="F13" s="16">
        <f>SUM(F9:F12)</f>
        <v>29277299729</v>
      </c>
      <c r="H13" s="16">
        <f>SUM(H9:H12)</f>
        <v>80475125768</v>
      </c>
      <c r="J13" s="16">
        <f>SUM(J9:J12)</f>
        <v>5088745097</v>
      </c>
      <c r="L13" s="16">
        <f>SUM(L9:L12)</f>
        <v>1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8:B8"/>
    <mergeCell ref="A11:B11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1" t="s">
        <v>97</v>
      </c>
      <c r="B5" s="60" t="s">
        <v>98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 x14ac:dyDescent="0.2"/>
    <row r="7" spans="1:10" ht="14.45" customHeight="1" x14ac:dyDescent="0.2">
      <c r="A7" s="56" t="s">
        <v>99</v>
      </c>
      <c r="B7" s="56"/>
      <c r="D7" s="2" t="s">
        <v>100</v>
      </c>
      <c r="F7" s="2" t="s">
        <v>93</v>
      </c>
      <c r="H7" s="23" t="s">
        <v>101</v>
      </c>
      <c r="J7" s="23" t="s">
        <v>102</v>
      </c>
    </row>
    <row r="8" spans="1:10" ht="21.75" customHeight="1" x14ac:dyDescent="0.2">
      <c r="A8" s="57" t="s">
        <v>103</v>
      </c>
      <c r="B8" s="57"/>
      <c r="D8" s="5" t="s">
        <v>104</v>
      </c>
      <c r="F8" s="6">
        <f>'درآمد سرمایه گذاری در سهام'!J92</f>
        <v>146090143607</v>
      </c>
      <c r="H8" s="43">
        <f>F8/$F$13</f>
        <v>0.84115630269151975</v>
      </c>
      <c r="J8" s="44">
        <f>F8/سهام!$Z$55</f>
        <v>0.11877887642010786</v>
      </c>
    </row>
    <row r="9" spans="1:10" ht="21.75" customHeight="1" x14ac:dyDescent="0.2">
      <c r="A9" s="49" t="s">
        <v>258</v>
      </c>
      <c r="B9" s="49"/>
      <c r="D9" s="8" t="s">
        <v>105</v>
      </c>
      <c r="F9" s="9">
        <f>'درآمد سرمایه گذاری درسپرده کالا'!J10</f>
        <v>18229472788</v>
      </c>
      <c r="H9" s="43">
        <f t="shared" ref="H9:H12" si="0">F9/$F$13</f>
        <v>0.10496146797979476</v>
      </c>
      <c r="J9" s="44">
        <f>F9/سهام!$Z$55</f>
        <v>1.4821508433275444E-2</v>
      </c>
    </row>
    <row r="10" spans="1:10" ht="21.75" customHeight="1" x14ac:dyDescent="0.2">
      <c r="A10" s="49" t="s">
        <v>106</v>
      </c>
      <c r="B10" s="49"/>
      <c r="D10" s="8" t="s">
        <v>107</v>
      </c>
      <c r="F10" s="9">
        <f>'درآمد سرمایه گذاری در اوراق به'!J24</f>
        <v>9030280862</v>
      </c>
      <c r="H10" s="43">
        <f t="shared" si="0"/>
        <v>5.1994456810034569E-2</v>
      </c>
      <c r="J10" s="44">
        <f>F10/سهام!$Z$55</f>
        <v>7.3420874814922729E-3</v>
      </c>
    </row>
    <row r="11" spans="1:10" ht="21.75" customHeight="1" x14ac:dyDescent="0.2">
      <c r="A11" s="49" t="s">
        <v>108</v>
      </c>
      <c r="B11" s="49"/>
      <c r="D11" s="8" t="s">
        <v>109</v>
      </c>
      <c r="F11" s="9">
        <f>'درآمد سپرده بانکی'!D12</f>
        <v>3734146</v>
      </c>
      <c r="H11" s="43">
        <f t="shared" si="0"/>
        <v>2.1500426829067917E-5</v>
      </c>
      <c r="J11" s="44">
        <f>F11/سهام!$Z$55</f>
        <v>3.036054694160679E-6</v>
      </c>
    </row>
    <row r="12" spans="1:10" ht="21.75" customHeight="1" x14ac:dyDescent="0.2">
      <c r="A12" s="51" t="s">
        <v>110</v>
      </c>
      <c r="B12" s="51"/>
      <c r="D12" s="11" t="s">
        <v>111</v>
      </c>
      <c r="F12" s="13">
        <f>'سایر درآمدها'!D10</f>
        <v>324129959</v>
      </c>
      <c r="H12" s="43">
        <f t="shared" si="0"/>
        <v>1.8662720918218741E-3</v>
      </c>
      <c r="J12" s="44">
        <f>F12/سهام!$Z$55</f>
        <v>2.635344958499369E-4</v>
      </c>
    </row>
    <row r="13" spans="1:10" ht="21.75" customHeight="1" x14ac:dyDescent="0.2">
      <c r="A13" s="52" t="s">
        <v>66</v>
      </c>
      <c r="B13" s="52"/>
      <c r="D13" s="16"/>
      <c r="F13" s="16">
        <f>SUM(F8:F12)</f>
        <v>173677761362</v>
      </c>
      <c r="H13" s="45">
        <f>SUM(H8:H12)</f>
        <v>1</v>
      </c>
      <c r="J13" s="46">
        <f>SUM(J8:J12)</f>
        <v>0.14120904288541963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3"/>
  <sheetViews>
    <sheetView rightToLeft="1" view="pageBreakPreview" zoomScale="60" zoomScaleNormal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8.28515625" bestFit="1" customWidth="1"/>
    <col min="7" max="7" width="1.28515625" customWidth="1"/>
    <col min="8" max="8" width="16.28515625" bestFit="1" customWidth="1"/>
    <col min="9" max="9" width="1.28515625" customWidth="1"/>
    <col min="10" max="10" width="17.7109375" bestFit="1" customWidth="1"/>
    <col min="11" max="11" width="1.28515625" customWidth="1"/>
    <col min="12" max="12" width="18.7109375" bestFit="1" customWidth="1"/>
    <col min="13" max="13" width="1.28515625" customWidth="1"/>
    <col min="14" max="14" width="16.5703125" bestFit="1" customWidth="1"/>
    <col min="15" max="16" width="1.28515625" customWidth="1"/>
    <col min="17" max="17" width="17.140625" customWidth="1"/>
    <col min="18" max="18" width="1.28515625" customWidth="1"/>
    <col min="19" max="19" width="17.7109375" bestFit="1" customWidth="1"/>
    <col min="20" max="20" width="1.28515625" customWidth="1"/>
    <col min="21" max="21" width="18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 x14ac:dyDescent="0.2"/>
    <row r="5" spans="1:23" ht="14.45" customHeight="1" x14ac:dyDescent="0.2">
      <c r="A5" s="1" t="s">
        <v>112</v>
      </c>
      <c r="B5" s="60" t="s">
        <v>113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14.45" customHeight="1" x14ac:dyDescent="0.2">
      <c r="D6" s="56" t="s">
        <v>114</v>
      </c>
      <c r="E6" s="56"/>
      <c r="F6" s="56"/>
      <c r="G6" s="56"/>
      <c r="H6" s="56"/>
      <c r="I6" s="56"/>
      <c r="J6" s="56"/>
      <c r="K6" s="56"/>
      <c r="L6" s="56"/>
      <c r="N6" s="56" t="s">
        <v>115</v>
      </c>
      <c r="O6" s="56"/>
      <c r="P6" s="56"/>
      <c r="Q6" s="56"/>
      <c r="R6" s="56"/>
      <c r="S6" s="56"/>
      <c r="T6" s="56"/>
      <c r="U6" s="56"/>
      <c r="V6" s="56"/>
      <c r="W6" s="56"/>
    </row>
    <row r="7" spans="1:23" ht="14.45" customHeight="1" x14ac:dyDescent="0.2">
      <c r="D7" s="3"/>
      <c r="E7" s="3"/>
      <c r="F7" s="3"/>
      <c r="G7" s="3"/>
      <c r="H7" s="3"/>
      <c r="I7" s="3"/>
      <c r="J7" s="55" t="s">
        <v>66</v>
      </c>
      <c r="K7" s="55"/>
      <c r="L7" s="55"/>
      <c r="N7" s="3"/>
      <c r="O7" s="3"/>
      <c r="P7" s="3"/>
      <c r="Q7" s="3"/>
      <c r="R7" s="3"/>
      <c r="S7" s="3"/>
      <c r="T7" s="3"/>
      <c r="U7" s="55" t="s">
        <v>66</v>
      </c>
      <c r="V7" s="55"/>
      <c r="W7" s="55"/>
    </row>
    <row r="8" spans="1:23" ht="14.45" customHeight="1" x14ac:dyDescent="0.2">
      <c r="A8" s="56" t="s">
        <v>116</v>
      </c>
      <c r="B8" s="56"/>
      <c r="D8" s="2" t="s">
        <v>117</v>
      </c>
      <c r="F8" s="2" t="s">
        <v>118</v>
      </c>
      <c r="H8" s="2" t="s">
        <v>119</v>
      </c>
      <c r="J8" s="4" t="s">
        <v>93</v>
      </c>
      <c r="K8" s="3"/>
      <c r="L8" s="4" t="s">
        <v>101</v>
      </c>
      <c r="N8" s="2" t="s">
        <v>117</v>
      </c>
      <c r="P8" s="61" t="s">
        <v>118</v>
      </c>
      <c r="Q8" s="61"/>
      <c r="S8" s="2" t="s">
        <v>119</v>
      </c>
      <c r="U8" s="4" t="s">
        <v>93</v>
      </c>
      <c r="V8" s="3"/>
      <c r="W8" s="4" t="s">
        <v>101</v>
      </c>
    </row>
    <row r="9" spans="1:23" ht="21.75" customHeight="1" x14ac:dyDescent="0.2">
      <c r="A9" s="57" t="s">
        <v>30</v>
      </c>
      <c r="B9" s="57"/>
      <c r="D9" s="6">
        <v>0</v>
      </c>
      <c r="F9" s="6">
        <v>0</v>
      </c>
      <c r="H9" s="25">
        <v>938496286</v>
      </c>
      <c r="J9" s="25">
        <v>938496286</v>
      </c>
      <c r="L9" s="41">
        <v>0.54</v>
      </c>
      <c r="N9" s="6">
        <v>0</v>
      </c>
      <c r="P9" s="64">
        <v>0</v>
      </c>
      <c r="Q9" s="64"/>
      <c r="S9" s="25">
        <v>938496286</v>
      </c>
      <c r="U9" s="25">
        <v>938496286</v>
      </c>
      <c r="W9" s="41">
        <v>0.3</v>
      </c>
    </row>
    <row r="10" spans="1:23" ht="21.75" customHeight="1" x14ac:dyDescent="0.2">
      <c r="A10" s="49" t="s">
        <v>49</v>
      </c>
      <c r="B10" s="49"/>
      <c r="D10" s="9">
        <v>0</v>
      </c>
      <c r="F10" s="9">
        <v>0</v>
      </c>
      <c r="H10" s="26">
        <v>-3048318866</v>
      </c>
      <c r="J10" s="26">
        <v>-3048318866</v>
      </c>
      <c r="L10" s="42">
        <v>-1.75</v>
      </c>
      <c r="N10" s="26">
        <v>1150000000</v>
      </c>
      <c r="P10" s="50">
        <v>0</v>
      </c>
      <c r="Q10" s="50"/>
      <c r="S10" s="26">
        <v>-5189937279</v>
      </c>
      <c r="U10" s="26">
        <v>-4039937279</v>
      </c>
      <c r="W10" s="42">
        <v>-1.27</v>
      </c>
    </row>
    <row r="11" spans="1:23" ht="21.75" customHeight="1" x14ac:dyDescent="0.2">
      <c r="A11" s="49" t="s">
        <v>54</v>
      </c>
      <c r="B11" s="49"/>
      <c r="D11" s="9">
        <v>0</v>
      </c>
      <c r="F11" s="26">
        <v>3641782838</v>
      </c>
      <c r="H11" s="26">
        <v>23527321</v>
      </c>
      <c r="J11" s="26">
        <v>3665310159</v>
      </c>
      <c r="L11" s="42">
        <v>2.1</v>
      </c>
      <c r="N11" s="26">
        <v>2870000000</v>
      </c>
      <c r="P11" s="54">
        <v>2766207212</v>
      </c>
      <c r="Q11" s="54"/>
      <c r="S11" s="26">
        <v>3418407251</v>
      </c>
      <c r="U11" s="26">
        <v>9054614463</v>
      </c>
      <c r="W11" s="42">
        <v>2.85</v>
      </c>
    </row>
    <row r="12" spans="1:23" ht="21.75" customHeight="1" x14ac:dyDescent="0.2">
      <c r="A12" s="49" t="s">
        <v>43</v>
      </c>
      <c r="B12" s="49"/>
      <c r="D12" s="9">
        <v>0</v>
      </c>
      <c r="F12" s="26">
        <v>3100222119</v>
      </c>
      <c r="H12" s="26">
        <v>-3854284560</v>
      </c>
      <c r="J12" s="26">
        <v>-754062441</v>
      </c>
      <c r="L12" s="42">
        <v>-0.43</v>
      </c>
      <c r="N12" s="26">
        <v>1337000000</v>
      </c>
      <c r="P12" s="54">
        <v>298962684</v>
      </c>
      <c r="Q12" s="54"/>
      <c r="S12" s="26">
        <v>-3854284560</v>
      </c>
      <c r="U12" s="26">
        <v>-2218321876</v>
      </c>
      <c r="W12" s="42">
        <v>-0.7</v>
      </c>
    </row>
    <row r="13" spans="1:23" ht="21.75" customHeight="1" x14ac:dyDescent="0.2">
      <c r="A13" s="49" t="s">
        <v>50</v>
      </c>
      <c r="B13" s="49"/>
      <c r="D13" s="9">
        <v>0</v>
      </c>
      <c r="F13" s="9">
        <v>0</v>
      </c>
      <c r="H13" s="26">
        <v>988340019</v>
      </c>
      <c r="J13" s="26">
        <v>988340019</v>
      </c>
      <c r="L13" s="42">
        <v>0.56999999999999995</v>
      </c>
      <c r="N13" s="26">
        <v>120000000</v>
      </c>
      <c r="P13" s="50">
        <v>0</v>
      </c>
      <c r="Q13" s="50"/>
      <c r="S13" s="26">
        <v>2358139190</v>
      </c>
      <c r="U13" s="26">
        <v>2478139190</v>
      </c>
      <c r="W13" s="42">
        <v>0.78</v>
      </c>
    </row>
    <row r="14" spans="1:23" ht="21.75" customHeight="1" x14ac:dyDescent="0.2">
      <c r="A14" s="49" t="s">
        <v>64</v>
      </c>
      <c r="B14" s="49"/>
      <c r="D14" s="9">
        <v>0</v>
      </c>
      <c r="F14" s="9">
        <v>0</v>
      </c>
      <c r="H14" s="26">
        <v>1432048186</v>
      </c>
      <c r="J14" s="26">
        <v>1432048186</v>
      </c>
      <c r="L14" s="42">
        <v>0.82</v>
      </c>
      <c r="N14" s="9">
        <v>0</v>
      </c>
      <c r="P14" s="50">
        <v>0</v>
      </c>
      <c r="Q14" s="50"/>
      <c r="S14" s="26">
        <v>1432048186</v>
      </c>
      <c r="U14" s="26">
        <v>1432048186</v>
      </c>
      <c r="W14" s="42">
        <v>0.45</v>
      </c>
    </row>
    <row r="15" spans="1:23" ht="21.75" customHeight="1" x14ac:dyDescent="0.2">
      <c r="A15" s="49" t="s">
        <v>48</v>
      </c>
      <c r="B15" s="49"/>
      <c r="D15" s="9">
        <v>0</v>
      </c>
      <c r="F15" s="26">
        <v>10942872477</v>
      </c>
      <c r="H15" s="26">
        <v>20829320</v>
      </c>
      <c r="J15" s="26">
        <v>10963701797</v>
      </c>
      <c r="L15" s="42">
        <v>6.29</v>
      </c>
      <c r="N15" s="26">
        <v>3360000000</v>
      </c>
      <c r="P15" s="54">
        <v>8596866099</v>
      </c>
      <c r="Q15" s="54"/>
      <c r="S15" s="26">
        <v>-9370906165</v>
      </c>
      <c r="U15" s="26">
        <v>2585959934</v>
      </c>
      <c r="W15" s="42">
        <v>0.81</v>
      </c>
    </row>
    <row r="16" spans="1:23" ht="21.75" customHeight="1" x14ac:dyDescent="0.2">
      <c r="A16" s="49" t="s">
        <v>27</v>
      </c>
      <c r="B16" s="49"/>
      <c r="D16" s="9">
        <v>0</v>
      </c>
      <c r="F16" s="26">
        <v>573579524</v>
      </c>
      <c r="H16" s="9">
        <v>0</v>
      </c>
      <c r="J16" s="26">
        <v>573579524</v>
      </c>
      <c r="L16" s="42">
        <v>0.33</v>
      </c>
      <c r="N16" s="9">
        <v>0</v>
      </c>
      <c r="P16" s="54">
        <v>2462899317</v>
      </c>
      <c r="Q16" s="54"/>
      <c r="S16" s="26">
        <v>8299369919</v>
      </c>
      <c r="U16" s="26">
        <v>10762269236</v>
      </c>
      <c r="W16" s="42">
        <v>3.39</v>
      </c>
    </row>
    <row r="17" spans="1:23" ht="21.75" customHeight="1" x14ac:dyDescent="0.2">
      <c r="A17" s="49" t="s">
        <v>28</v>
      </c>
      <c r="B17" s="49"/>
      <c r="D17" s="9">
        <v>0</v>
      </c>
      <c r="F17" s="26">
        <v>522503059</v>
      </c>
      <c r="H17" s="9">
        <v>0</v>
      </c>
      <c r="J17" s="26">
        <v>522503059</v>
      </c>
      <c r="L17" s="42">
        <v>0.3</v>
      </c>
      <c r="N17" s="26">
        <v>325000000</v>
      </c>
      <c r="P17" s="54">
        <v>1640024142</v>
      </c>
      <c r="Q17" s="54"/>
      <c r="S17" s="26">
        <v>-31384308</v>
      </c>
      <c r="U17" s="26">
        <v>1933639834</v>
      </c>
      <c r="W17" s="42">
        <v>0.61</v>
      </c>
    </row>
    <row r="18" spans="1:23" ht="21.75" customHeight="1" x14ac:dyDescent="0.2">
      <c r="A18" s="49" t="s">
        <v>47</v>
      </c>
      <c r="B18" s="49"/>
      <c r="D18" s="9">
        <v>0</v>
      </c>
      <c r="F18" s="26">
        <v>687899070</v>
      </c>
      <c r="H18" s="9">
        <v>0</v>
      </c>
      <c r="J18" s="26">
        <v>687899070</v>
      </c>
      <c r="L18" s="42">
        <v>0.39</v>
      </c>
      <c r="N18" s="26">
        <v>2700000000</v>
      </c>
      <c r="P18" s="54">
        <v>363567177</v>
      </c>
      <c r="Q18" s="54"/>
      <c r="S18" s="26">
        <v>-2046168622</v>
      </c>
      <c r="U18" s="26">
        <v>1017398555</v>
      </c>
      <c r="W18" s="42">
        <v>0.32</v>
      </c>
    </row>
    <row r="19" spans="1:23" ht="21.75" customHeight="1" x14ac:dyDescent="0.2">
      <c r="A19" s="49" t="s">
        <v>23</v>
      </c>
      <c r="B19" s="49"/>
      <c r="D19" s="9">
        <v>0</v>
      </c>
      <c r="F19" s="26">
        <v>4840939414</v>
      </c>
      <c r="H19" s="9">
        <v>0</v>
      </c>
      <c r="J19" s="26">
        <v>4840939414</v>
      </c>
      <c r="L19" s="42">
        <v>2.78</v>
      </c>
      <c r="N19" s="9">
        <v>0</v>
      </c>
      <c r="P19" s="54">
        <v>5776879872</v>
      </c>
      <c r="Q19" s="54"/>
      <c r="S19" s="26">
        <v>10460019348</v>
      </c>
      <c r="U19" s="26">
        <v>16236899220</v>
      </c>
      <c r="W19" s="42">
        <v>5.1100000000000003</v>
      </c>
    </row>
    <row r="20" spans="1:23" ht="21.75" customHeight="1" x14ac:dyDescent="0.2">
      <c r="A20" s="49" t="s">
        <v>26</v>
      </c>
      <c r="B20" s="49"/>
      <c r="D20" s="9">
        <v>0</v>
      </c>
      <c r="F20" s="26">
        <v>3530351925</v>
      </c>
      <c r="H20" s="9">
        <v>0</v>
      </c>
      <c r="J20" s="26">
        <v>3530351925</v>
      </c>
      <c r="L20" s="42">
        <v>2.0299999999999998</v>
      </c>
      <c r="N20" s="26">
        <v>2047600000</v>
      </c>
      <c r="P20" s="54">
        <v>2844013860</v>
      </c>
      <c r="Q20" s="54"/>
      <c r="S20" s="26">
        <v>-3926005838</v>
      </c>
      <c r="U20" s="26">
        <v>965608022</v>
      </c>
      <c r="W20" s="42">
        <v>0.3</v>
      </c>
    </row>
    <row r="21" spans="1:23" ht="21.75" customHeight="1" x14ac:dyDescent="0.2">
      <c r="A21" s="49" t="s">
        <v>40</v>
      </c>
      <c r="B21" s="49"/>
      <c r="D21" s="9">
        <v>0</v>
      </c>
      <c r="F21" s="26">
        <v>104840699</v>
      </c>
      <c r="H21" s="9">
        <v>0</v>
      </c>
      <c r="J21" s="26">
        <v>104840699</v>
      </c>
      <c r="L21" s="42">
        <v>0.06</v>
      </c>
      <c r="N21" s="26">
        <v>3519000000</v>
      </c>
      <c r="P21" s="54">
        <v>-3696986003</v>
      </c>
      <c r="Q21" s="54"/>
      <c r="S21" s="26">
        <v>-19288</v>
      </c>
      <c r="U21" s="26">
        <v>-178005291</v>
      </c>
      <c r="W21" s="42">
        <v>-0.06</v>
      </c>
    </row>
    <row r="22" spans="1:23" ht="21.75" customHeight="1" x14ac:dyDescent="0.2">
      <c r="A22" s="49" t="s">
        <v>22</v>
      </c>
      <c r="B22" s="49"/>
      <c r="D22" s="9">
        <v>0</v>
      </c>
      <c r="F22" s="26">
        <v>4602579099</v>
      </c>
      <c r="H22" s="9">
        <v>0</v>
      </c>
      <c r="J22" s="26">
        <v>4602579099</v>
      </c>
      <c r="L22" s="42">
        <v>2.64</v>
      </c>
      <c r="N22" s="26">
        <v>2520000000</v>
      </c>
      <c r="P22" s="54">
        <v>10033525574</v>
      </c>
      <c r="Q22" s="54"/>
      <c r="S22" s="26">
        <v>296585251</v>
      </c>
      <c r="U22" s="26">
        <v>12850110825</v>
      </c>
      <c r="W22" s="42">
        <v>4.04</v>
      </c>
    </row>
    <row r="23" spans="1:23" ht="21.75" customHeight="1" x14ac:dyDescent="0.2">
      <c r="A23" s="49" t="s">
        <v>120</v>
      </c>
      <c r="B23" s="49"/>
      <c r="D23" s="9">
        <v>0</v>
      </c>
      <c r="F23" s="9">
        <v>0</v>
      </c>
      <c r="H23" s="9">
        <v>0</v>
      </c>
      <c r="J23" s="9">
        <v>0</v>
      </c>
      <c r="L23" s="40">
        <v>0</v>
      </c>
      <c r="N23" s="26">
        <v>385000000</v>
      </c>
      <c r="P23" s="50">
        <v>0</v>
      </c>
      <c r="Q23" s="50"/>
      <c r="S23" s="26">
        <v>-6531361329</v>
      </c>
      <c r="U23" s="26">
        <v>-6146361329</v>
      </c>
      <c r="W23" s="42">
        <v>-1.93</v>
      </c>
    </row>
    <row r="24" spans="1:23" ht="21.75" customHeight="1" x14ac:dyDescent="0.2">
      <c r="A24" s="49" t="s">
        <v>121</v>
      </c>
      <c r="B24" s="49"/>
      <c r="D24" s="9">
        <v>0</v>
      </c>
      <c r="F24" s="9">
        <v>0</v>
      </c>
      <c r="H24" s="9">
        <v>0</v>
      </c>
      <c r="J24" s="9">
        <v>0</v>
      </c>
      <c r="L24" s="40">
        <v>0</v>
      </c>
      <c r="N24" s="9">
        <v>0</v>
      </c>
      <c r="P24" s="50">
        <v>0</v>
      </c>
      <c r="Q24" s="50"/>
      <c r="S24" s="26">
        <v>-1640117</v>
      </c>
      <c r="U24" s="26">
        <v>-1640117</v>
      </c>
      <c r="W24" s="10">
        <v>0</v>
      </c>
    </row>
    <row r="25" spans="1:23" ht="21.75" customHeight="1" x14ac:dyDescent="0.2">
      <c r="A25" s="49" t="s">
        <v>122</v>
      </c>
      <c r="B25" s="49"/>
      <c r="D25" s="9">
        <v>0</v>
      </c>
      <c r="F25" s="9">
        <v>0</v>
      </c>
      <c r="H25" s="9">
        <v>0</v>
      </c>
      <c r="J25" s="9">
        <v>0</v>
      </c>
      <c r="L25" s="40">
        <v>0</v>
      </c>
      <c r="N25" s="9">
        <v>0</v>
      </c>
      <c r="P25" s="50">
        <v>0</v>
      </c>
      <c r="Q25" s="50"/>
      <c r="S25" s="26">
        <v>-339865025</v>
      </c>
      <c r="U25" s="26">
        <v>-339865025</v>
      </c>
      <c r="W25" s="42">
        <v>-0.11</v>
      </c>
    </row>
    <row r="26" spans="1:23" ht="21.75" customHeight="1" x14ac:dyDescent="0.2">
      <c r="A26" s="49" t="s">
        <v>44</v>
      </c>
      <c r="B26" s="49"/>
      <c r="D26" s="9">
        <v>0</v>
      </c>
      <c r="F26" s="26">
        <v>5521230799</v>
      </c>
      <c r="H26" s="9">
        <v>0</v>
      </c>
      <c r="J26" s="26">
        <v>5521230799</v>
      </c>
      <c r="L26" s="42">
        <v>3.17</v>
      </c>
      <c r="N26" s="26">
        <v>2015155616</v>
      </c>
      <c r="P26" s="54">
        <v>8924645155</v>
      </c>
      <c r="Q26" s="54"/>
      <c r="S26" s="26">
        <v>-1128292375</v>
      </c>
      <c r="U26" s="26">
        <v>9811508396</v>
      </c>
      <c r="W26" s="42">
        <v>3.09</v>
      </c>
    </row>
    <row r="27" spans="1:23" ht="21.75" customHeight="1" x14ac:dyDescent="0.2">
      <c r="A27" s="49" t="s">
        <v>24</v>
      </c>
      <c r="B27" s="49"/>
      <c r="D27" s="9">
        <v>0</v>
      </c>
      <c r="F27" s="26">
        <v>2949955499</v>
      </c>
      <c r="H27" s="9">
        <v>0</v>
      </c>
      <c r="J27" s="26">
        <v>2949955499</v>
      </c>
      <c r="L27" s="42">
        <v>1.69</v>
      </c>
      <c r="N27" s="26">
        <v>7446698565</v>
      </c>
      <c r="P27" s="54">
        <v>-1804941108</v>
      </c>
      <c r="Q27" s="54"/>
      <c r="S27" s="26">
        <v>-6711308508</v>
      </c>
      <c r="U27" s="26">
        <v>-1069551051</v>
      </c>
      <c r="W27" s="42">
        <v>-0.34</v>
      </c>
    </row>
    <row r="28" spans="1:23" ht="21.75" customHeight="1" x14ac:dyDescent="0.2">
      <c r="A28" s="49" t="s">
        <v>123</v>
      </c>
      <c r="B28" s="49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50">
        <v>0</v>
      </c>
      <c r="Q28" s="50"/>
      <c r="S28" s="26">
        <v>-214502425</v>
      </c>
      <c r="U28" s="26">
        <v>-214502425</v>
      </c>
      <c r="W28" s="42">
        <v>-7.0000000000000007E-2</v>
      </c>
    </row>
    <row r="29" spans="1:23" ht="21.75" customHeight="1" x14ac:dyDescent="0.2">
      <c r="A29" s="49" t="s">
        <v>36</v>
      </c>
      <c r="B29" s="49"/>
      <c r="D29" s="9">
        <v>0</v>
      </c>
      <c r="F29" s="26">
        <v>3484155662</v>
      </c>
      <c r="H29" s="9">
        <v>0</v>
      </c>
      <c r="J29" s="26">
        <v>3484155662</v>
      </c>
      <c r="L29" s="42">
        <v>2</v>
      </c>
      <c r="N29" s="26">
        <v>5500000000</v>
      </c>
      <c r="P29" s="54">
        <v>2612910872</v>
      </c>
      <c r="Q29" s="54"/>
      <c r="S29" s="26">
        <v>406799189</v>
      </c>
      <c r="U29" s="26">
        <v>8519710061</v>
      </c>
      <c r="W29" s="42">
        <v>2.68</v>
      </c>
    </row>
    <row r="30" spans="1:23" ht="21.75" customHeight="1" x14ac:dyDescent="0.2">
      <c r="A30" s="49" t="s">
        <v>124</v>
      </c>
      <c r="B30" s="49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0">
        <v>0</v>
      </c>
      <c r="Q30" s="50"/>
      <c r="S30" s="26">
        <v>-1007863632</v>
      </c>
      <c r="U30" s="26">
        <v>-1007863632</v>
      </c>
      <c r="W30" s="42">
        <v>-0.32</v>
      </c>
    </row>
    <row r="31" spans="1:23" ht="21.75" customHeight="1" x14ac:dyDescent="0.2">
      <c r="A31" s="49" t="s">
        <v>125</v>
      </c>
      <c r="B31" s="49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0">
        <v>0</v>
      </c>
      <c r="Q31" s="50"/>
      <c r="S31" s="26">
        <v>-138706979</v>
      </c>
      <c r="U31" s="26">
        <v>-138706979</v>
      </c>
      <c r="W31" s="42">
        <v>-0.04</v>
      </c>
    </row>
    <row r="32" spans="1:23" ht="21.75" customHeight="1" x14ac:dyDescent="0.2">
      <c r="A32" s="49" t="s">
        <v>126</v>
      </c>
      <c r="B32" s="49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26">
        <v>148000000</v>
      </c>
      <c r="P32" s="50">
        <v>0</v>
      </c>
      <c r="Q32" s="50"/>
      <c r="S32" s="26">
        <v>-10505625734</v>
      </c>
      <c r="U32" s="26">
        <v>-10357625734</v>
      </c>
      <c r="W32" s="42">
        <v>-3.26</v>
      </c>
    </row>
    <row r="33" spans="1:23" ht="21.75" customHeight="1" x14ac:dyDescent="0.2">
      <c r="A33" s="49" t="s">
        <v>25</v>
      </c>
      <c r="B33" s="49"/>
      <c r="D33" s="9">
        <v>0</v>
      </c>
      <c r="F33" s="26">
        <v>-2075113380</v>
      </c>
      <c r="H33" s="9">
        <v>0</v>
      </c>
      <c r="J33" s="26">
        <v>-2075113380</v>
      </c>
      <c r="L33" s="42">
        <v>-1.19</v>
      </c>
      <c r="N33" s="26">
        <v>1232500000</v>
      </c>
      <c r="P33" s="54">
        <v>-16355950336</v>
      </c>
      <c r="Q33" s="54"/>
      <c r="S33" s="26">
        <v>-2958183200</v>
      </c>
      <c r="U33" s="26">
        <v>-18081633536</v>
      </c>
      <c r="W33" s="42">
        <v>-5.69</v>
      </c>
    </row>
    <row r="34" spans="1:23" ht="21.75" customHeight="1" x14ac:dyDescent="0.2">
      <c r="A34" s="49" t="s">
        <v>127</v>
      </c>
      <c r="B34" s="49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50">
        <v>0</v>
      </c>
      <c r="Q34" s="50"/>
      <c r="S34" s="26">
        <v>1015919116</v>
      </c>
      <c r="U34" s="26">
        <v>1015919116</v>
      </c>
      <c r="W34" s="42">
        <v>0.32</v>
      </c>
    </row>
    <row r="35" spans="1:23" ht="21.75" customHeight="1" x14ac:dyDescent="0.2">
      <c r="A35" s="49" t="s">
        <v>128</v>
      </c>
      <c r="B35" s="49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50">
        <v>0</v>
      </c>
      <c r="Q35" s="50"/>
      <c r="S35" s="26">
        <v>48432697</v>
      </c>
      <c r="U35" s="26">
        <v>48432697</v>
      </c>
      <c r="W35" s="42">
        <v>0.02</v>
      </c>
    </row>
    <row r="36" spans="1:23" ht="21.75" customHeight="1" x14ac:dyDescent="0.2">
      <c r="A36" s="49" t="s">
        <v>20</v>
      </c>
      <c r="B36" s="49"/>
      <c r="D36" s="9">
        <v>0</v>
      </c>
      <c r="F36" s="26">
        <v>9814372668</v>
      </c>
      <c r="H36" s="9">
        <v>0</v>
      </c>
      <c r="J36" s="26">
        <v>9814372668</v>
      </c>
      <c r="L36" s="42">
        <v>5.63</v>
      </c>
      <c r="N36" s="26">
        <v>475200000</v>
      </c>
      <c r="P36" s="54">
        <v>10440995339</v>
      </c>
      <c r="Q36" s="54"/>
      <c r="S36" s="26">
        <v>-387795221</v>
      </c>
      <c r="U36" s="26">
        <v>10528400118</v>
      </c>
      <c r="W36" s="42">
        <v>3.31</v>
      </c>
    </row>
    <row r="37" spans="1:23" ht="21.75" customHeight="1" x14ac:dyDescent="0.2">
      <c r="A37" s="49" t="s">
        <v>31</v>
      </c>
      <c r="B37" s="49"/>
      <c r="D37" s="9">
        <v>0</v>
      </c>
      <c r="F37" s="26">
        <v>9490591325</v>
      </c>
      <c r="H37" s="9">
        <v>0</v>
      </c>
      <c r="J37" s="26">
        <v>9490591325</v>
      </c>
      <c r="L37" s="42">
        <v>5.45</v>
      </c>
      <c r="N37" s="26">
        <v>3400000000</v>
      </c>
      <c r="P37" s="54">
        <v>5454414662</v>
      </c>
      <c r="Q37" s="54"/>
      <c r="S37" s="26">
        <v>2426128197</v>
      </c>
      <c r="U37" s="26">
        <v>11280542859</v>
      </c>
      <c r="W37" s="42">
        <v>3.55</v>
      </c>
    </row>
    <row r="38" spans="1:23" ht="21.75" customHeight="1" x14ac:dyDescent="0.2">
      <c r="A38" s="49" t="s">
        <v>129</v>
      </c>
      <c r="B38" s="49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50">
        <v>0</v>
      </c>
      <c r="Q38" s="50"/>
      <c r="S38" s="26">
        <v>4023699361</v>
      </c>
      <c r="U38" s="26">
        <v>4023699361</v>
      </c>
      <c r="W38" s="42">
        <v>1.27</v>
      </c>
    </row>
    <row r="39" spans="1:23" ht="21.75" customHeight="1" x14ac:dyDescent="0.2">
      <c r="A39" s="49" t="s">
        <v>32</v>
      </c>
      <c r="B39" s="49"/>
      <c r="D39" s="9">
        <v>0</v>
      </c>
      <c r="F39" s="26">
        <v>-133269299</v>
      </c>
      <c r="H39" s="9">
        <v>0</v>
      </c>
      <c r="J39" s="26">
        <v>-133269299</v>
      </c>
      <c r="L39" s="42">
        <v>-0.08</v>
      </c>
      <c r="N39" s="9">
        <v>0</v>
      </c>
      <c r="P39" s="54">
        <v>587904933</v>
      </c>
      <c r="Q39" s="54"/>
      <c r="S39" s="26">
        <v>966898489</v>
      </c>
      <c r="U39" s="26">
        <v>1554803422</v>
      </c>
      <c r="W39" s="42">
        <v>0.49</v>
      </c>
    </row>
    <row r="40" spans="1:23" ht="21.75" customHeight="1" x14ac:dyDescent="0.2">
      <c r="A40" s="49" t="s">
        <v>39</v>
      </c>
      <c r="B40" s="49"/>
      <c r="D40" s="9">
        <v>0</v>
      </c>
      <c r="F40" s="26">
        <v>-478409940</v>
      </c>
      <c r="H40" s="9">
        <v>0</v>
      </c>
      <c r="J40" s="26">
        <v>-478409940</v>
      </c>
      <c r="L40" s="42">
        <v>-0.27</v>
      </c>
      <c r="N40" s="26">
        <v>3745500000</v>
      </c>
      <c r="P40" s="54">
        <v>-1478676778</v>
      </c>
      <c r="Q40" s="54"/>
      <c r="S40" s="26">
        <v>4144147139</v>
      </c>
      <c r="U40" s="26">
        <v>6410970361</v>
      </c>
      <c r="W40" s="42">
        <v>2.02</v>
      </c>
    </row>
    <row r="41" spans="1:23" ht="21.75" customHeight="1" x14ac:dyDescent="0.2">
      <c r="A41" s="49" t="s">
        <v>130</v>
      </c>
      <c r="B41" s="49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50">
        <v>0</v>
      </c>
      <c r="Q41" s="50"/>
      <c r="S41" s="26">
        <v>-106982448</v>
      </c>
      <c r="U41" s="26">
        <v>-106982448</v>
      </c>
      <c r="W41" s="42">
        <v>-0.03</v>
      </c>
    </row>
    <row r="42" spans="1:23" ht="21.75" customHeight="1" x14ac:dyDescent="0.2">
      <c r="A42" s="49" t="s">
        <v>52</v>
      </c>
      <c r="B42" s="49"/>
      <c r="D42" s="9">
        <v>0</v>
      </c>
      <c r="F42" s="26">
        <v>6488002593</v>
      </c>
      <c r="H42" s="9">
        <v>0</v>
      </c>
      <c r="J42" s="26">
        <v>6488002593</v>
      </c>
      <c r="L42" s="42">
        <v>3.72</v>
      </c>
      <c r="N42" s="26">
        <v>46200000</v>
      </c>
      <c r="P42" s="54">
        <v>-471394505</v>
      </c>
      <c r="Q42" s="54"/>
      <c r="S42" s="26">
        <v>-670363539</v>
      </c>
      <c r="U42" s="26">
        <v>-1095558044</v>
      </c>
      <c r="W42" s="42">
        <v>-0.34</v>
      </c>
    </row>
    <row r="43" spans="1:23" ht="21.75" customHeight="1" x14ac:dyDescent="0.2">
      <c r="A43" s="49" t="s">
        <v>131</v>
      </c>
      <c r="B43" s="49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26">
        <v>1067000000</v>
      </c>
      <c r="P43" s="50">
        <v>0</v>
      </c>
      <c r="Q43" s="50"/>
      <c r="S43" s="26">
        <v>-10477604382</v>
      </c>
      <c r="U43" s="26">
        <v>-9410604382</v>
      </c>
      <c r="W43" s="42">
        <v>-2.96</v>
      </c>
    </row>
    <row r="44" spans="1:23" ht="21.75" customHeight="1" x14ac:dyDescent="0.2">
      <c r="A44" s="49" t="s">
        <v>57</v>
      </c>
      <c r="B44" s="49"/>
      <c r="D44" s="9">
        <v>0</v>
      </c>
      <c r="F44" s="26">
        <v>3750686051</v>
      </c>
      <c r="H44" s="9">
        <v>0</v>
      </c>
      <c r="J44" s="26">
        <v>3750686051</v>
      </c>
      <c r="L44" s="42">
        <v>2.15</v>
      </c>
      <c r="N44" s="26">
        <v>4000000000</v>
      </c>
      <c r="P44" s="54">
        <v>5953681578</v>
      </c>
      <c r="Q44" s="54"/>
      <c r="S44" s="26">
        <v>-43803648</v>
      </c>
      <c r="U44" s="26">
        <v>9909877930</v>
      </c>
      <c r="W44" s="42">
        <v>3.12</v>
      </c>
    </row>
    <row r="45" spans="1:23" ht="21.75" customHeight="1" x14ac:dyDescent="0.2">
      <c r="A45" s="49" t="s">
        <v>132</v>
      </c>
      <c r="B45" s="49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50">
        <v>0</v>
      </c>
      <c r="Q45" s="50"/>
      <c r="S45" s="26">
        <v>-8025419</v>
      </c>
      <c r="U45" s="26">
        <v>-8025419</v>
      </c>
      <c r="W45" s="10">
        <v>0</v>
      </c>
    </row>
    <row r="46" spans="1:23" ht="21.75" customHeight="1" x14ac:dyDescent="0.2">
      <c r="A46" s="49" t="s">
        <v>51</v>
      </c>
      <c r="B46" s="49"/>
      <c r="D46" s="9">
        <v>0</v>
      </c>
      <c r="F46" s="26">
        <v>7214682198</v>
      </c>
      <c r="H46" s="9">
        <v>0</v>
      </c>
      <c r="J46" s="26">
        <v>7214682198</v>
      </c>
      <c r="L46" s="42">
        <v>4.1399999999999997</v>
      </c>
      <c r="N46" s="9">
        <v>0</v>
      </c>
      <c r="P46" s="54">
        <v>7240994138</v>
      </c>
      <c r="Q46" s="54"/>
      <c r="S46" s="26">
        <v>1411722347</v>
      </c>
      <c r="U46" s="26">
        <v>8652716485</v>
      </c>
      <c r="W46" s="42">
        <v>2.72</v>
      </c>
    </row>
    <row r="47" spans="1:23" ht="21.75" customHeight="1" x14ac:dyDescent="0.2">
      <c r="A47" s="49" t="s">
        <v>34</v>
      </c>
      <c r="B47" s="49"/>
      <c r="D47" s="9">
        <v>0</v>
      </c>
      <c r="F47" s="26">
        <v>12309869307</v>
      </c>
      <c r="H47" s="9">
        <v>0</v>
      </c>
      <c r="J47" s="26">
        <v>12309869307</v>
      </c>
      <c r="L47" s="42">
        <v>7.06</v>
      </c>
      <c r="N47" s="26">
        <v>5574012056</v>
      </c>
      <c r="P47" s="54">
        <v>10989948859</v>
      </c>
      <c r="Q47" s="54"/>
      <c r="S47" s="26">
        <v>4838338178</v>
      </c>
      <c r="U47" s="26">
        <v>21402299093</v>
      </c>
      <c r="W47" s="42">
        <v>6.73</v>
      </c>
    </row>
    <row r="48" spans="1:23" ht="21.75" customHeight="1" x14ac:dyDescent="0.2">
      <c r="A48" s="49" t="s">
        <v>133</v>
      </c>
      <c r="B48" s="49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50">
        <v>0</v>
      </c>
      <c r="Q48" s="50"/>
      <c r="S48" s="26">
        <v>-394619707</v>
      </c>
      <c r="U48" s="26">
        <v>-394619707</v>
      </c>
      <c r="W48" s="42">
        <v>-0.12</v>
      </c>
    </row>
    <row r="49" spans="1:23" ht="21.75" customHeight="1" x14ac:dyDescent="0.2">
      <c r="A49" s="49" t="s">
        <v>134</v>
      </c>
      <c r="B49" s="49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50">
        <v>0</v>
      </c>
      <c r="Q49" s="50"/>
      <c r="S49" s="26">
        <v>-15071776</v>
      </c>
      <c r="U49" s="26">
        <v>-15071776</v>
      </c>
      <c r="W49" s="10">
        <v>0</v>
      </c>
    </row>
    <row r="50" spans="1:23" ht="21.75" customHeight="1" x14ac:dyDescent="0.2">
      <c r="A50" s="49" t="s">
        <v>135</v>
      </c>
      <c r="B50" s="49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50">
        <v>0</v>
      </c>
      <c r="Q50" s="50"/>
      <c r="S50" s="26">
        <v>-576207320</v>
      </c>
      <c r="U50" s="26">
        <v>-576207320</v>
      </c>
      <c r="W50" s="42">
        <v>-0.18</v>
      </c>
    </row>
    <row r="51" spans="1:23" ht="21.75" customHeight="1" x14ac:dyDescent="0.2">
      <c r="A51" s="49" t="s">
        <v>19</v>
      </c>
      <c r="B51" s="49"/>
      <c r="D51" s="9">
        <v>0</v>
      </c>
      <c r="F51" s="26">
        <v>385332350</v>
      </c>
      <c r="H51" s="9">
        <v>0</v>
      </c>
      <c r="J51" s="26">
        <v>385332350</v>
      </c>
      <c r="L51" s="42">
        <v>0.22</v>
      </c>
      <c r="N51" s="26">
        <v>540000000</v>
      </c>
      <c r="P51" s="54">
        <v>312488941</v>
      </c>
      <c r="Q51" s="54"/>
      <c r="S51" s="26">
        <v>-77898962</v>
      </c>
      <c r="U51" s="26">
        <v>774589979</v>
      </c>
      <c r="W51" s="42">
        <v>0.24</v>
      </c>
    </row>
    <row r="52" spans="1:23" ht="21.75" customHeight="1" x14ac:dyDescent="0.2">
      <c r="A52" s="49" t="s">
        <v>136</v>
      </c>
      <c r="B52" s="49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26">
        <v>800000000</v>
      </c>
      <c r="P52" s="50">
        <v>0</v>
      </c>
      <c r="Q52" s="50"/>
      <c r="S52" s="26">
        <v>5694301200</v>
      </c>
      <c r="U52" s="26">
        <v>6494301200</v>
      </c>
      <c r="W52" s="42">
        <v>2.04</v>
      </c>
    </row>
    <row r="53" spans="1:23" ht="21.75" customHeight="1" x14ac:dyDescent="0.2">
      <c r="A53" s="49" t="s">
        <v>137</v>
      </c>
      <c r="B53" s="49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50">
        <v>0</v>
      </c>
      <c r="Q53" s="50"/>
      <c r="S53" s="26">
        <v>13876816</v>
      </c>
      <c r="U53" s="26">
        <v>13876816</v>
      </c>
      <c r="W53" s="10">
        <v>0</v>
      </c>
    </row>
    <row r="54" spans="1:23" ht="21.75" customHeight="1" x14ac:dyDescent="0.2">
      <c r="A54" s="49" t="s">
        <v>138</v>
      </c>
      <c r="B54" s="49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50">
        <v>0</v>
      </c>
      <c r="Q54" s="50"/>
      <c r="S54" s="26">
        <v>-159047974</v>
      </c>
      <c r="U54" s="26">
        <v>-159047974</v>
      </c>
      <c r="W54" s="42">
        <v>-0.05</v>
      </c>
    </row>
    <row r="55" spans="1:23" ht="21.75" customHeight="1" x14ac:dyDescent="0.2">
      <c r="A55" s="49" t="s">
        <v>139</v>
      </c>
      <c r="B55" s="49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26">
        <v>836000000</v>
      </c>
      <c r="P55" s="50">
        <v>0</v>
      </c>
      <c r="Q55" s="50"/>
      <c r="S55" s="26">
        <v>748797996</v>
      </c>
      <c r="U55" s="26">
        <v>1584797996</v>
      </c>
      <c r="W55" s="42">
        <v>0.5</v>
      </c>
    </row>
    <row r="56" spans="1:23" ht="21.75" customHeight="1" x14ac:dyDescent="0.2">
      <c r="A56" s="49" t="s">
        <v>63</v>
      </c>
      <c r="B56" s="49"/>
      <c r="D56" s="9">
        <v>0</v>
      </c>
      <c r="F56" s="26">
        <v>5462570434</v>
      </c>
      <c r="H56" s="9">
        <v>0</v>
      </c>
      <c r="J56" s="26">
        <v>5462570434</v>
      </c>
      <c r="L56" s="42">
        <v>3.13</v>
      </c>
      <c r="N56" s="9">
        <v>0</v>
      </c>
      <c r="P56" s="54">
        <v>5462570434</v>
      </c>
      <c r="Q56" s="54"/>
      <c r="S56" s="26">
        <v>-1450864379</v>
      </c>
      <c r="U56" s="26">
        <v>4011706055</v>
      </c>
      <c r="W56" s="42">
        <v>1.26</v>
      </c>
    </row>
    <row r="57" spans="1:23" ht="21.75" customHeight="1" x14ac:dyDescent="0.2">
      <c r="A57" s="49" t="s">
        <v>140</v>
      </c>
      <c r="B57" s="49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50">
        <v>0</v>
      </c>
      <c r="Q57" s="50"/>
      <c r="S57" s="26">
        <v>5109557429</v>
      </c>
      <c r="U57" s="26">
        <v>5109557429</v>
      </c>
      <c r="W57" s="42">
        <v>1.61</v>
      </c>
    </row>
    <row r="58" spans="1:23" ht="21.75" customHeight="1" x14ac:dyDescent="0.2">
      <c r="A58" s="49" t="s">
        <v>141</v>
      </c>
      <c r="B58" s="49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50">
        <v>0</v>
      </c>
      <c r="Q58" s="50"/>
      <c r="S58" s="26">
        <v>1871708902</v>
      </c>
      <c r="U58" s="26">
        <v>1871708902</v>
      </c>
      <c r="W58" s="42">
        <v>0.59</v>
      </c>
    </row>
    <row r="59" spans="1:23" ht="21.75" customHeight="1" x14ac:dyDescent="0.2">
      <c r="A59" s="49" t="s">
        <v>142</v>
      </c>
      <c r="B59" s="49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26">
        <v>1920000000</v>
      </c>
      <c r="P59" s="50">
        <v>0</v>
      </c>
      <c r="Q59" s="50"/>
      <c r="S59" s="26">
        <v>-6175147414</v>
      </c>
      <c r="U59" s="26">
        <v>-4255147414</v>
      </c>
      <c r="W59" s="42">
        <v>-1.34</v>
      </c>
    </row>
    <row r="60" spans="1:23" ht="21.75" customHeight="1" x14ac:dyDescent="0.2">
      <c r="A60" s="49" t="s">
        <v>143</v>
      </c>
      <c r="B60" s="49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50">
        <v>0</v>
      </c>
      <c r="Q60" s="50"/>
      <c r="S60" s="26">
        <v>3091506146</v>
      </c>
      <c r="U60" s="26">
        <v>3091506146</v>
      </c>
      <c r="W60" s="42">
        <v>0.97</v>
      </c>
    </row>
    <row r="61" spans="1:23" ht="21.75" customHeight="1" x14ac:dyDescent="0.2">
      <c r="A61" s="49" t="s">
        <v>60</v>
      </c>
      <c r="B61" s="49"/>
      <c r="D61" s="9">
        <v>0</v>
      </c>
      <c r="F61" s="26">
        <v>-247653974</v>
      </c>
      <c r="H61" s="9">
        <v>0</v>
      </c>
      <c r="J61" s="26">
        <v>-247653974</v>
      </c>
      <c r="L61" s="42">
        <v>-0.14000000000000001</v>
      </c>
      <c r="N61" s="9">
        <v>0</v>
      </c>
      <c r="P61" s="54">
        <v>-247653974</v>
      </c>
      <c r="Q61" s="54"/>
      <c r="S61" s="26">
        <v>10200853</v>
      </c>
      <c r="U61" s="26">
        <v>-237453121</v>
      </c>
      <c r="W61" s="42">
        <v>-7.0000000000000007E-2</v>
      </c>
    </row>
    <row r="62" spans="1:23" ht="21.75" customHeight="1" x14ac:dyDescent="0.2">
      <c r="A62" s="49" t="s">
        <v>144</v>
      </c>
      <c r="B62" s="49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50">
        <v>0</v>
      </c>
      <c r="Q62" s="50"/>
      <c r="S62" s="26">
        <v>2920592</v>
      </c>
      <c r="U62" s="26">
        <v>2920592</v>
      </c>
      <c r="W62" s="10">
        <v>0</v>
      </c>
    </row>
    <row r="63" spans="1:23" ht="21.75" customHeight="1" x14ac:dyDescent="0.2">
      <c r="A63" s="49" t="s">
        <v>145</v>
      </c>
      <c r="B63" s="49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26">
        <v>1900000000</v>
      </c>
      <c r="P63" s="50">
        <v>0</v>
      </c>
      <c r="Q63" s="50"/>
      <c r="S63" s="26">
        <v>-5979681600</v>
      </c>
      <c r="U63" s="26">
        <v>-4079681600</v>
      </c>
      <c r="W63" s="42">
        <v>-1.28</v>
      </c>
    </row>
    <row r="64" spans="1:23" ht="21.75" customHeight="1" x14ac:dyDescent="0.2">
      <c r="A64" s="49" t="s">
        <v>35</v>
      </c>
      <c r="B64" s="49"/>
      <c r="D64" s="9">
        <v>0</v>
      </c>
      <c r="F64" s="26">
        <v>7217327299</v>
      </c>
      <c r="H64" s="9">
        <v>0</v>
      </c>
      <c r="J64" s="26">
        <v>7217327299</v>
      </c>
      <c r="L64" s="42">
        <v>4.1399999999999997</v>
      </c>
      <c r="N64" s="26">
        <v>3716008038</v>
      </c>
      <c r="P64" s="54">
        <v>9283429394</v>
      </c>
      <c r="Q64" s="54"/>
      <c r="S64" s="26">
        <v>2237529639</v>
      </c>
      <c r="U64" s="26">
        <v>15236967071</v>
      </c>
      <c r="W64" s="42">
        <v>4.79</v>
      </c>
    </row>
    <row r="65" spans="1:23" ht="21.75" customHeight="1" x14ac:dyDescent="0.2">
      <c r="A65" s="49" t="s">
        <v>146</v>
      </c>
      <c r="B65" s="49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50">
        <v>0</v>
      </c>
      <c r="Q65" s="50"/>
      <c r="S65" s="26">
        <v>-254998716</v>
      </c>
      <c r="U65" s="26">
        <v>-254998716</v>
      </c>
      <c r="W65" s="42">
        <v>-0.08</v>
      </c>
    </row>
    <row r="66" spans="1:23" ht="21.75" customHeight="1" x14ac:dyDescent="0.2">
      <c r="A66" s="49" t="s">
        <v>147</v>
      </c>
      <c r="B66" s="49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50">
        <v>0</v>
      </c>
      <c r="Q66" s="50"/>
      <c r="S66" s="26">
        <v>8857737</v>
      </c>
      <c r="U66" s="26">
        <v>8857737</v>
      </c>
      <c r="W66" s="10">
        <v>0</v>
      </c>
    </row>
    <row r="67" spans="1:23" ht="21.75" customHeight="1" x14ac:dyDescent="0.2">
      <c r="A67" s="49" t="s">
        <v>148</v>
      </c>
      <c r="B67" s="49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26">
        <v>1700000</v>
      </c>
      <c r="P67" s="50">
        <v>0</v>
      </c>
      <c r="Q67" s="50"/>
      <c r="S67" s="26">
        <v>1634677556</v>
      </c>
      <c r="U67" s="26">
        <v>1636377556</v>
      </c>
      <c r="W67" s="42">
        <v>0.51</v>
      </c>
    </row>
    <row r="68" spans="1:23" ht="21.75" customHeight="1" x14ac:dyDescent="0.2">
      <c r="A68" s="49" t="s">
        <v>150</v>
      </c>
      <c r="B68" s="49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50">
        <v>0</v>
      </c>
      <c r="Q68" s="50"/>
      <c r="S68" s="26">
        <v>-689571061</v>
      </c>
      <c r="U68" s="26">
        <v>-689571061</v>
      </c>
      <c r="W68" s="42">
        <v>-0.22</v>
      </c>
    </row>
    <row r="69" spans="1:23" ht="21.75" customHeight="1" x14ac:dyDescent="0.2">
      <c r="A69" s="49" t="s">
        <v>56</v>
      </c>
      <c r="B69" s="49"/>
      <c r="D69" s="9">
        <v>0</v>
      </c>
      <c r="F69" s="26">
        <v>13056049875</v>
      </c>
      <c r="H69" s="9">
        <v>0</v>
      </c>
      <c r="J69" s="26">
        <v>13056049875</v>
      </c>
      <c r="L69" s="42">
        <v>7.49</v>
      </c>
      <c r="N69" s="26">
        <v>1110000000</v>
      </c>
      <c r="P69" s="54">
        <v>23876878215</v>
      </c>
      <c r="Q69" s="54"/>
      <c r="S69" s="26">
        <v>8710881544</v>
      </c>
      <c r="U69" s="26">
        <v>33697759759</v>
      </c>
      <c r="W69" s="42">
        <v>10.6</v>
      </c>
    </row>
    <row r="70" spans="1:23" ht="21.75" customHeight="1" x14ac:dyDescent="0.2">
      <c r="A70" s="49" t="s">
        <v>151</v>
      </c>
      <c r="B70" s="49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50">
        <v>0</v>
      </c>
      <c r="Q70" s="50"/>
      <c r="S70" s="26">
        <v>1828150498</v>
      </c>
      <c r="U70" s="26">
        <v>1828150498</v>
      </c>
      <c r="W70" s="42">
        <v>0.57999999999999996</v>
      </c>
    </row>
    <row r="71" spans="1:23" ht="21.75" customHeight="1" x14ac:dyDescent="0.2">
      <c r="A71" s="49" t="s">
        <v>152</v>
      </c>
      <c r="B71" s="49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50">
        <v>0</v>
      </c>
      <c r="Q71" s="50"/>
      <c r="S71" s="26">
        <v>-361961436</v>
      </c>
      <c r="U71" s="26">
        <v>-361961436</v>
      </c>
      <c r="W71" s="42">
        <v>-0.11</v>
      </c>
    </row>
    <row r="72" spans="1:23" ht="21.75" customHeight="1" x14ac:dyDescent="0.2">
      <c r="A72" s="49" t="s">
        <v>37</v>
      </c>
      <c r="B72" s="49"/>
      <c r="D72" s="9">
        <v>0</v>
      </c>
      <c r="F72" s="26">
        <v>13600818999</v>
      </c>
      <c r="H72" s="9">
        <v>0</v>
      </c>
      <c r="J72" s="26">
        <v>13600818999</v>
      </c>
      <c r="L72" s="42">
        <v>7.8</v>
      </c>
      <c r="N72" s="26">
        <v>5850000000</v>
      </c>
      <c r="P72" s="54">
        <v>15330829876</v>
      </c>
      <c r="Q72" s="54"/>
      <c r="S72" s="26">
        <v>-1259205480</v>
      </c>
      <c r="U72" s="26">
        <v>19921624396</v>
      </c>
      <c r="W72" s="42">
        <v>6.27</v>
      </c>
    </row>
    <row r="73" spans="1:23" ht="21.75" customHeight="1" x14ac:dyDescent="0.2">
      <c r="A73" s="49" t="s">
        <v>153</v>
      </c>
      <c r="B73" s="49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50">
        <v>0</v>
      </c>
      <c r="Q73" s="50"/>
      <c r="S73" s="26">
        <v>471116448</v>
      </c>
      <c r="U73" s="26">
        <v>471116448</v>
      </c>
      <c r="W73" s="42">
        <v>0.15</v>
      </c>
    </row>
    <row r="74" spans="1:23" ht="21.75" customHeight="1" x14ac:dyDescent="0.2">
      <c r="A74" s="49" t="s">
        <v>53</v>
      </c>
      <c r="B74" s="49"/>
      <c r="D74" s="9">
        <v>0</v>
      </c>
      <c r="F74" s="26">
        <v>150989439</v>
      </c>
      <c r="H74" s="9">
        <v>0</v>
      </c>
      <c r="J74" s="26">
        <v>150989439</v>
      </c>
      <c r="L74" s="42">
        <v>0.09</v>
      </c>
      <c r="N74" s="9">
        <v>0</v>
      </c>
      <c r="P74" s="54">
        <v>237366490</v>
      </c>
      <c r="Q74" s="54"/>
      <c r="S74" s="26">
        <v>4076969</v>
      </c>
      <c r="U74" s="26">
        <v>241443459</v>
      </c>
      <c r="W74" s="42">
        <v>0.08</v>
      </c>
    </row>
    <row r="75" spans="1:23" ht="21.75" customHeight="1" x14ac:dyDescent="0.2">
      <c r="A75" s="49" t="s">
        <v>41</v>
      </c>
      <c r="B75" s="49"/>
      <c r="D75" s="9">
        <v>0</v>
      </c>
      <c r="F75" s="26">
        <v>5573658999</v>
      </c>
      <c r="H75" s="9">
        <v>0</v>
      </c>
      <c r="J75" s="26">
        <v>5573658999</v>
      </c>
      <c r="L75" s="42">
        <v>3.2</v>
      </c>
      <c r="N75" s="9">
        <v>0</v>
      </c>
      <c r="P75" s="54">
        <v>8279851463</v>
      </c>
      <c r="Q75" s="54"/>
      <c r="S75" s="26">
        <v>24412907</v>
      </c>
      <c r="U75" s="26">
        <v>8304264370</v>
      </c>
      <c r="W75" s="42">
        <v>2.61</v>
      </c>
    </row>
    <row r="76" spans="1:23" ht="21.75" customHeight="1" x14ac:dyDescent="0.2">
      <c r="A76" s="49" t="s">
        <v>154</v>
      </c>
      <c r="B76" s="49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50">
        <v>0</v>
      </c>
      <c r="Q76" s="50"/>
      <c r="S76" s="26">
        <v>-80314059</v>
      </c>
      <c r="U76" s="26">
        <v>-80314059</v>
      </c>
      <c r="W76" s="42">
        <v>-0.03</v>
      </c>
    </row>
    <row r="77" spans="1:23" ht="21.75" customHeight="1" x14ac:dyDescent="0.2">
      <c r="A77" s="49" t="s">
        <v>155</v>
      </c>
      <c r="B77" s="49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0</v>
      </c>
      <c r="P77" s="50">
        <v>0</v>
      </c>
      <c r="Q77" s="50"/>
      <c r="S77" s="26">
        <v>-679423871</v>
      </c>
      <c r="U77" s="26">
        <v>-679423871</v>
      </c>
      <c r="W77" s="42">
        <v>-0.21</v>
      </c>
    </row>
    <row r="78" spans="1:23" ht="21.75" customHeight="1" x14ac:dyDescent="0.2">
      <c r="A78" s="49" t="s">
        <v>45</v>
      </c>
      <c r="B78" s="49"/>
      <c r="D78" s="9">
        <v>0</v>
      </c>
      <c r="F78" s="26">
        <v>252624071</v>
      </c>
      <c r="H78" s="9">
        <v>0</v>
      </c>
      <c r="J78" s="26">
        <v>252624071</v>
      </c>
      <c r="L78" s="42">
        <v>0.14000000000000001</v>
      </c>
      <c r="N78" s="26">
        <v>155000000</v>
      </c>
      <c r="P78" s="54">
        <v>431760655</v>
      </c>
      <c r="Q78" s="54"/>
      <c r="S78" s="26">
        <v>793515344</v>
      </c>
      <c r="U78" s="26">
        <v>1380275999</v>
      </c>
      <c r="W78" s="42">
        <v>0.43</v>
      </c>
    </row>
    <row r="79" spans="1:23" ht="21.75" customHeight="1" x14ac:dyDescent="0.2">
      <c r="A79" s="49" t="s">
        <v>156</v>
      </c>
      <c r="B79" s="49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50">
        <v>0</v>
      </c>
      <c r="Q79" s="50"/>
      <c r="S79" s="26">
        <v>-104892398</v>
      </c>
      <c r="U79" s="26">
        <v>-104892398</v>
      </c>
      <c r="W79" s="42">
        <v>-0.03</v>
      </c>
    </row>
    <row r="80" spans="1:23" ht="21.75" customHeight="1" x14ac:dyDescent="0.2">
      <c r="A80" s="49" t="s">
        <v>157</v>
      </c>
      <c r="B80" s="49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50">
        <v>0</v>
      </c>
      <c r="Q80" s="50"/>
      <c r="S80" s="26">
        <v>357527875</v>
      </c>
      <c r="U80" s="26">
        <v>357527875</v>
      </c>
      <c r="W80" s="42">
        <v>0.11</v>
      </c>
    </row>
    <row r="81" spans="1:23" ht="21.75" customHeight="1" x14ac:dyDescent="0.2">
      <c r="A81" s="49" t="s">
        <v>55</v>
      </c>
      <c r="B81" s="49"/>
      <c r="D81" s="9">
        <v>0</v>
      </c>
      <c r="F81" s="26">
        <v>6476397973</v>
      </c>
      <c r="H81" s="9">
        <v>0</v>
      </c>
      <c r="J81" s="26">
        <v>6476397973</v>
      </c>
      <c r="L81" s="42">
        <v>3.72</v>
      </c>
      <c r="N81" s="26">
        <v>4180000000</v>
      </c>
      <c r="P81" s="54">
        <v>2191252281</v>
      </c>
      <c r="Q81" s="54"/>
      <c r="S81" s="9">
        <v>0</v>
      </c>
      <c r="U81" s="26">
        <v>6371252281</v>
      </c>
      <c r="W81" s="42">
        <v>2</v>
      </c>
    </row>
    <row r="82" spans="1:23" ht="21.75" customHeight="1" x14ac:dyDescent="0.2">
      <c r="A82" s="49" t="s">
        <v>33</v>
      </c>
      <c r="B82" s="49"/>
      <c r="D82" s="9">
        <v>0</v>
      </c>
      <c r="F82" s="26">
        <v>1533852980</v>
      </c>
      <c r="H82" s="9">
        <v>0</v>
      </c>
      <c r="J82" s="26">
        <v>1533852980</v>
      </c>
      <c r="L82" s="42">
        <v>0.88</v>
      </c>
      <c r="N82" s="26">
        <v>379500000</v>
      </c>
      <c r="P82" s="54">
        <v>-10822406745</v>
      </c>
      <c r="Q82" s="54"/>
      <c r="S82" s="9">
        <v>0</v>
      </c>
      <c r="U82" s="26">
        <v>-10442906745</v>
      </c>
      <c r="W82" s="42">
        <v>-3.28</v>
      </c>
    </row>
    <row r="83" spans="1:23" ht="21.75" customHeight="1" x14ac:dyDescent="0.2">
      <c r="A83" s="49" t="s">
        <v>46</v>
      </c>
      <c r="B83" s="49"/>
      <c r="D83" s="9">
        <v>0</v>
      </c>
      <c r="F83" s="26">
        <v>1153308169</v>
      </c>
      <c r="H83" s="9">
        <v>0</v>
      </c>
      <c r="J83" s="26">
        <v>1153308169</v>
      </c>
      <c r="L83" s="42">
        <v>0.66</v>
      </c>
      <c r="N83" s="26">
        <v>5700000000</v>
      </c>
      <c r="P83" s="54">
        <v>4104601919</v>
      </c>
      <c r="Q83" s="54"/>
      <c r="S83" s="9">
        <v>0</v>
      </c>
      <c r="U83" s="26">
        <v>9804601919</v>
      </c>
      <c r="W83" s="42">
        <v>3.08</v>
      </c>
    </row>
    <row r="84" spans="1:23" ht="21.75" customHeight="1" x14ac:dyDescent="0.2">
      <c r="A84" s="49" t="s">
        <v>38</v>
      </c>
      <c r="B84" s="49"/>
      <c r="D84" s="9">
        <v>0</v>
      </c>
      <c r="F84" s="26">
        <v>1535079019</v>
      </c>
      <c r="H84" s="9">
        <v>0</v>
      </c>
      <c r="J84" s="26">
        <v>1535079019</v>
      </c>
      <c r="L84" s="42">
        <v>0.88</v>
      </c>
      <c r="N84" s="26">
        <v>1600000000</v>
      </c>
      <c r="P84" s="54">
        <v>541498079</v>
      </c>
      <c r="Q84" s="54"/>
      <c r="S84" s="9">
        <v>0</v>
      </c>
      <c r="U84" s="26">
        <v>2141498079</v>
      </c>
      <c r="W84" s="42">
        <v>0.67</v>
      </c>
    </row>
    <row r="85" spans="1:23" ht="21.75" customHeight="1" x14ac:dyDescent="0.2">
      <c r="A85" s="49" t="s">
        <v>59</v>
      </c>
      <c r="B85" s="49"/>
      <c r="D85" s="9">
        <v>0</v>
      </c>
      <c r="F85" s="26">
        <v>1823084087</v>
      </c>
      <c r="H85" s="9">
        <v>0</v>
      </c>
      <c r="J85" s="26">
        <v>1823084087</v>
      </c>
      <c r="L85" s="42">
        <v>1.05</v>
      </c>
      <c r="N85" s="9">
        <v>0</v>
      </c>
      <c r="P85" s="54">
        <v>1823084087</v>
      </c>
      <c r="Q85" s="54"/>
      <c r="S85" s="9">
        <v>0</v>
      </c>
      <c r="U85" s="26">
        <v>1823084087</v>
      </c>
      <c r="W85" s="42">
        <v>0.56999999999999995</v>
      </c>
    </row>
    <row r="86" spans="1:23" ht="21.75" customHeight="1" x14ac:dyDescent="0.2">
      <c r="A86" s="49" t="s">
        <v>21</v>
      </c>
      <c r="B86" s="49"/>
      <c r="D86" s="9">
        <v>0</v>
      </c>
      <c r="F86" s="26">
        <v>5999</v>
      </c>
      <c r="H86" s="9">
        <v>0</v>
      </c>
      <c r="J86" s="26">
        <v>5999</v>
      </c>
      <c r="L86" s="10">
        <v>0</v>
      </c>
      <c r="N86" s="9">
        <v>0</v>
      </c>
      <c r="P86" s="54">
        <v>-89000</v>
      </c>
      <c r="Q86" s="54"/>
      <c r="S86" s="9">
        <v>0</v>
      </c>
      <c r="U86" s="26">
        <v>-89000</v>
      </c>
      <c r="W86" s="10">
        <v>0</v>
      </c>
    </row>
    <row r="87" spans="1:23" ht="21.75" customHeight="1" x14ac:dyDescent="0.2">
      <c r="A87" s="49" t="s">
        <v>62</v>
      </c>
      <c r="B87" s="49"/>
      <c r="D87" s="9">
        <v>0</v>
      </c>
      <c r="F87" s="26">
        <v>602971933</v>
      </c>
      <c r="H87" s="9">
        <v>0</v>
      </c>
      <c r="J87" s="26">
        <v>602971933</v>
      </c>
      <c r="L87" s="42">
        <v>0.35</v>
      </c>
      <c r="N87" s="9">
        <v>0</v>
      </c>
      <c r="P87" s="54">
        <v>602971933</v>
      </c>
      <c r="Q87" s="54"/>
      <c r="S87" s="9">
        <v>0</v>
      </c>
      <c r="U87" s="26">
        <v>602971933</v>
      </c>
      <c r="W87" s="42">
        <v>0.19</v>
      </c>
    </row>
    <row r="88" spans="1:23" ht="21.75" customHeight="1" x14ac:dyDescent="0.2">
      <c r="A88" s="49" t="s">
        <v>65</v>
      </c>
      <c r="B88" s="49"/>
      <c r="D88" s="9">
        <v>0</v>
      </c>
      <c r="F88" s="26">
        <v>21824715</v>
      </c>
      <c r="H88" s="9">
        <v>0</v>
      </c>
      <c r="J88" s="26">
        <v>21824715</v>
      </c>
      <c r="L88" s="42">
        <v>0.01</v>
      </c>
      <c r="N88" s="9">
        <v>0</v>
      </c>
      <c r="P88" s="54">
        <v>21824715</v>
      </c>
      <c r="Q88" s="54"/>
      <c r="S88" s="9">
        <v>0</v>
      </c>
      <c r="U88" s="26">
        <v>21824715</v>
      </c>
      <c r="W88" s="42">
        <v>0.01</v>
      </c>
    </row>
    <row r="89" spans="1:23" ht="21.75" customHeight="1" x14ac:dyDescent="0.2">
      <c r="A89" s="49" t="s">
        <v>58</v>
      </c>
      <c r="B89" s="49"/>
      <c r="D89" s="9">
        <v>0</v>
      </c>
      <c r="F89" s="26">
        <v>185562424</v>
      </c>
      <c r="H89" s="9">
        <v>0</v>
      </c>
      <c r="J89" s="26">
        <v>185562424</v>
      </c>
      <c r="L89" s="42">
        <v>0.11</v>
      </c>
      <c r="N89" s="9">
        <v>0</v>
      </c>
      <c r="P89" s="54">
        <v>185562424</v>
      </c>
      <c r="Q89" s="54"/>
      <c r="S89" s="9">
        <v>0</v>
      </c>
      <c r="U89" s="26">
        <v>185562424</v>
      </c>
      <c r="W89" s="42">
        <v>0.06</v>
      </c>
    </row>
    <row r="90" spans="1:23" ht="21.75" customHeight="1" x14ac:dyDescent="0.2">
      <c r="A90" s="49" t="s">
        <v>61</v>
      </c>
      <c r="B90" s="49"/>
      <c r="D90" s="9">
        <v>0</v>
      </c>
      <c r="F90" s="26">
        <v>-78694597</v>
      </c>
      <c r="H90" s="9">
        <v>0</v>
      </c>
      <c r="J90" s="26">
        <v>-78694597</v>
      </c>
      <c r="L90" s="42">
        <v>-0.05</v>
      </c>
      <c r="N90" s="9">
        <v>0</v>
      </c>
      <c r="P90" s="54">
        <v>-78694597</v>
      </c>
      <c r="Q90" s="54"/>
      <c r="S90" s="9">
        <v>0</v>
      </c>
      <c r="U90" s="26">
        <v>-78694597</v>
      </c>
      <c r="W90" s="42">
        <v>-0.02</v>
      </c>
    </row>
    <row r="91" spans="1:23" ht="21.75" customHeight="1" x14ac:dyDescent="0.2">
      <c r="A91" s="51" t="s">
        <v>29</v>
      </c>
      <c r="B91" s="51"/>
      <c r="D91" s="13">
        <v>0</v>
      </c>
      <c r="F91" s="27">
        <v>72000</v>
      </c>
      <c r="H91" s="13">
        <v>0</v>
      </c>
      <c r="J91" s="27">
        <v>72000</v>
      </c>
      <c r="L91" s="14">
        <v>0</v>
      </c>
      <c r="N91" s="13">
        <v>0</v>
      </c>
      <c r="P91" s="63">
        <v>-1067997</v>
      </c>
      <c r="Q91" s="63"/>
      <c r="S91" s="13">
        <v>0</v>
      </c>
      <c r="U91" s="27">
        <v>-1067997</v>
      </c>
      <c r="W91" s="14">
        <v>0</v>
      </c>
    </row>
    <row r="92" spans="1:23" ht="21.75" customHeight="1" thickBot="1" x14ac:dyDescent="0.25">
      <c r="A92" s="52" t="s">
        <v>66</v>
      </c>
      <c r="B92" s="52"/>
      <c r="D92" s="16">
        <f>SUM(D9:D91)</f>
        <v>0</v>
      </c>
      <c r="F92" s="28">
        <f>SUM(F9:F91)</f>
        <v>149589505901</v>
      </c>
      <c r="H92" s="28">
        <f>SUM(H9:H91)</f>
        <v>-3499362294</v>
      </c>
      <c r="J92" s="28">
        <f>SUM(J9:J91)</f>
        <v>146090143607</v>
      </c>
      <c r="L92" s="17">
        <f>SUM(L9:L91)</f>
        <v>83.82</v>
      </c>
      <c r="N92" s="28">
        <f>SUM(N9:N91)</f>
        <v>83672074275</v>
      </c>
      <c r="P92" s="62">
        <f>SUM(P9:Q91)</f>
        <v>124716551336</v>
      </c>
      <c r="Q92" s="62"/>
      <c r="S92" s="28">
        <f>SUM(S9:S91)</f>
        <v>-4810769599</v>
      </c>
      <c r="T92" s="39"/>
      <c r="U92" s="28">
        <f>SUM(U9:U91)</f>
        <v>203577856012</v>
      </c>
      <c r="W92" s="17">
        <f>SUM(W9:W91)</f>
        <v>64.059999999999988</v>
      </c>
    </row>
    <row r="93" spans="1:23" ht="13.5" thickTop="1" x14ac:dyDescent="0.2"/>
  </sheetData>
  <mergeCells count="178">
    <mergeCell ref="A9:B9"/>
    <mergeCell ref="A10:B10"/>
    <mergeCell ref="A11:B11"/>
    <mergeCell ref="A12:B12"/>
    <mergeCell ref="A13:B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P13:Q13"/>
    <mergeCell ref="P12:Q12"/>
    <mergeCell ref="P11:Q11"/>
    <mergeCell ref="P10:Q10"/>
    <mergeCell ref="P9:Q9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8:B68"/>
    <mergeCell ref="A69:B69"/>
    <mergeCell ref="A70:B70"/>
    <mergeCell ref="A71:B71"/>
    <mergeCell ref="A72:B72"/>
    <mergeCell ref="A64:B64"/>
    <mergeCell ref="A65:B65"/>
    <mergeCell ref="A66:B66"/>
    <mergeCell ref="A67:B6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83:B83"/>
    <mergeCell ref="A84:B84"/>
    <mergeCell ref="A85:B85"/>
    <mergeCell ref="A86:B86"/>
    <mergeCell ref="A92:B92"/>
    <mergeCell ref="A87:B87"/>
    <mergeCell ref="A88:B88"/>
    <mergeCell ref="A89:B89"/>
    <mergeCell ref="A90:B90"/>
    <mergeCell ref="A91:B91"/>
    <mergeCell ref="P18:Q18"/>
    <mergeCell ref="P17:Q17"/>
    <mergeCell ref="P16:Q16"/>
    <mergeCell ref="P15:Q15"/>
    <mergeCell ref="P14:Q14"/>
    <mergeCell ref="P30:Q30"/>
    <mergeCell ref="P29:Q29"/>
    <mergeCell ref="P38:Q38"/>
    <mergeCell ref="P37:Q37"/>
    <mergeCell ref="P36:Q36"/>
    <mergeCell ref="P35:Q35"/>
    <mergeCell ref="P34:Q34"/>
    <mergeCell ref="P23:Q23"/>
    <mergeCell ref="P22:Q22"/>
    <mergeCell ref="P21:Q21"/>
    <mergeCell ref="P20:Q20"/>
    <mergeCell ref="P19:Q19"/>
    <mergeCell ref="P28:Q28"/>
    <mergeCell ref="P27:Q27"/>
    <mergeCell ref="P26:Q26"/>
    <mergeCell ref="P25:Q25"/>
    <mergeCell ref="P24:Q24"/>
    <mergeCell ref="P43:Q43"/>
    <mergeCell ref="P42:Q42"/>
    <mergeCell ref="P41:Q41"/>
    <mergeCell ref="P40:Q40"/>
    <mergeCell ref="P39:Q39"/>
    <mergeCell ref="P33:Q33"/>
    <mergeCell ref="P32:Q32"/>
    <mergeCell ref="P31:Q31"/>
    <mergeCell ref="P48:Q48"/>
    <mergeCell ref="P47:Q47"/>
    <mergeCell ref="P46:Q46"/>
    <mergeCell ref="P45:Q45"/>
    <mergeCell ref="P44:Q44"/>
    <mergeCell ref="P53:Q53"/>
    <mergeCell ref="P52:Q52"/>
    <mergeCell ref="P51:Q51"/>
    <mergeCell ref="P50:Q50"/>
    <mergeCell ref="P49:Q49"/>
    <mergeCell ref="P58:Q58"/>
    <mergeCell ref="P57:Q57"/>
    <mergeCell ref="P56:Q56"/>
    <mergeCell ref="P55:Q55"/>
    <mergeCell ref="P54:Q54"/>
    <mergeCell ref="P63:Q63"/>
    <mergeCell ref="P62:Q62"/>
    <mergeCell ref="P61:Q61"/>
    <mergeCell ref="P60:Q60"/>
    <mergeCell ref="P59:Q59"/>
    <mergeCell ref="P67:Q67"/>
    <mergeCell ref="P66:Q66"/>
    <mergeCell ref="P65:Q65"/>
    <mergeCell ref="P64:Q64"/>
    <mergeCell ref="P72:Q72"/>
    <mergeCell ref="P71:Q71"/>
    <mergeCell ref="P70:Q70"/>
    <mergeCell ref="P69:Q69"/>
    <mergeCell ref="P68:Q68"/>
    <mergeCell ref="P77:Q77"/>
    <mergeCell ref="P76:Q76"/>
    <mergeCell ref="P75:Q75"/>
    <mergeCell ref="P74:Q74"/>
    <mergeCell ref="P73:Q73"/>
    <mergeCell ref="P82:Q82"/>
    <mergeCell ref="P81:Q81"/>
    <mergeCell ref="P80:Q80"/>
    <mergeCell ref="P79:Q79"/>
    <mergeCell ref="P78:Q78"/>
    <mergeCell ref="P83:Q83"/>
    <mergeCell ref="P92:Q92"/>
    <mergeCell ref="P91:Q91"/>
    <mergeCell ref="P90:Q90"/>
    <mergeCell ref="P89:Q89"/>
    <mergeCell ref="P88:Q88"/>
    <mergeCell ref="P87:Q87"/>
    <mergeCell ref="P86:Q86"/>
    <mergeCell ref="P85:Q85"/>
    <mergeCell ref="P84:Q84"/>
  </mergeCells>
  <pageMargins left="0.39" right="0.39" top="0.39" bottom="0.39" header="0" footer="0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1"/>
  <sheetViews>
    <sheetView rightToLeft="1" view="pageBreakPreview" zoomScale="60" zoomScaleNormal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6.28515625" bestFit="1" customWidth="1"/>
    <col min="9" max="9" width="1.28515625" customWidth="1"/>
    <col min="10" max="10" width="16.8554687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85546875" bestFit="1" customWidth="1"/>
    <col min="17" max="17" width="2.140625" bestFit="1" customWidth="1"/>
    <col min="18" max="18" width="11.140625" bestFit="1" customWidth="1"/>
    <col min="19" max="19" width="15" bestFit="1" customWidth="1"/>
    <col min="20" max="20" width="1.28515625" customWidth="1"/>
    <col min="21" max="21" width="16.28515625" bestFit="1" customWidth="1"/>
    <col min="22" max="22" width="18.7109375" bestFit="1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2" ht="21.75" customHeight="1" x14ac:dyDescent="0.2">
      <c r="A3" s="59" t="s">
        <v>259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2" ht="14.45" customHeight="1" x14ac:dyDescent="0.2"/>
    <row r="5" spans="1:22" ht="14.45" customHeight="1" x14ac:dyDescent="0.2">
      <c r="A5" s="1" t="s">
        <v>158</v>
      </c>
      <c r="B5" s="60" t="s">
        <v>260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2" ht="14.45" customHeight="1" x14ac:dyDescent="0.2">
      <c r="D6" s="61" t="s">
        <v>114</v>
      </c>
      <c r="E6" s="61"/>
      <c r="F6" s="61"/>
      <c r="G6" s="61"/>
      <c r="H6" s="61"/>
      <c r="I6" s="61"/>
      <c r="J6" s="61"/>
      <c r="K6" s="61"/>
      <c r="L6" s="61"/>
      <c r="N6" s="61" t="s">
        <v>115</v>
      </c>
      <c r="O6" s="61"/>
      <c r="P6" s="61"/>
      <c r="Q6" s="61"/>
      <c r="R6" s="61"/>
      <c r="S6" s="61"/>
      <c r="T6" s="61"/>
      <c r="U6" s="61"/>
      <c r="V6" s="61"/>
    </row>
    <row r="7" spans="1:22" ht="14.45" customHeight="1" x14ac:dyDescent="0.2">
      <c r="D7" s="3"/>
      <c r="E7" s="3"/>
      <c r="F7" s="3"/>
      <c r="G7" s="3"/>
      <c r="H7" s="3"/>
      <c r="I7" s="3"/>
      <c r="J7" s="55" t="s">
        <v>66</v>
      </c>
      <c r="K7" s="55"/>
      <c r="L7" s="55"/>
      <c r="N7" s="55"/>
      <c r="O7" s="55"/>
      <c r="P7" s="55"/>
      <c r="Q7" s="33"/>
      <c r="R7" s="55"/>
      <c r="S7" s="55"/>
      <c r="T7" s="55" t="s">
        <v>66</v>
      </c>
      <c r="U7" s="55"/>
      <c r="V7" s="55"/>
    </row>
    <row r="8" spans="1:22" ht="14.45" customHeight="1" x14ac:dyDescent="0.2">
      <c r="A8" s="61" t="s">
        <v>116</v>
      </c>
      <c r="B8" s="61"/>
      <c r="D8" s="30" t="s">
        <v>117</v>
      </c>
      <c r="F8" s="30" t="s">
        <v>118</v>
      </c>
      <c r="H8" s="30" t="s">
        <v>119</v>
      </c>
      <c r="J8" s="4" t="s">
        <v>93</v>
      </c>
      <c r="K8" s="3"/>
      <c r="L8" s="4" t="s">
        <v>101</v>
      </c>
      <c r="N8" s="30" t="s">
        <v>117</v>
      </c>
      <c r="P8" s="34" t="s">
        <v>118</v>
      </c>
      <c r="Q8" s="34"/>
      <c r="R8" s="61" t="s">
        <v>119</v>
      </c>
      <c r="S8" s="61"/>
      <c r="U8" s="4" t="s">
        <v>93</v>
      </c>
      <c r="V8" s="4" t="s">
        <v>101</v>
      </c>
    </row>
    <row r="9" spans="1:22" ht="18.75" x14ac:dyDescent="0.2">
      <c r="A9" s="49" t="s">
        <v>42</v>
      </c>
      <c r="B9" s="49"/>
      <c r="C9" s="49"/>
      <c r="D9" s="9">
        <v>0</v>
      </c>
      <c r="F9" s="9">
        <v>18229472788</v>
      </c>
      <c r="H9" s="9">
        <v>0</v>
      </c>
      <c r="I9" s="35"/>
      <c r="J9" s="9">
        <v>18229472788</v>
      </c>
      <c r="L9" s="10">
        <v>10.46</v>
      </c>
      <c r="M9" s="35"/>
      <c r="N9" s="9">
        <v>0</v>
      </c>
      <c r="P9" s="50">
        <v>38671920790</v>
      </c>
      <c r="Q9" s="50"/>
      <c r="R9" s="66">
        <v>21703920595</v>
      </c>
      <c r="S9" s="66"/>
      <c r="U9" s="9">
        <v>60375841385</v>
      </c>
      <c r="V9" s="36">
        <f>U9/U10</f>
        <v>1</v>
      </c>
    </row>
    <row r="10" spans="1:22" ht="21.75" thickBot="1" x14ac:dyDescent="0.25">
      <c r="A10" s="52" t="s">
        <v>66</v>
      </c>
      <c r="B10" s="52"/>
      <c r="D10" s="16">
        <f>SUM(D9)</f>
        <v>0</v>
      </c>
      <c r="E10" s="16"/>
      <c r="F10" s="37">
        <f>SUM(F9)</f>
        <v>18229472788</v>
      </c>
      <c r="G10" s="16"/>
      <c r="H10" s="16">
        <f>SUM(H9)</f>
        <v>0</v>
      </c>
      <c r="I10" s="16"/>
      <c r="J10" s="37">
        <f>SUM(J9)</f>
        <v>18229472788</v>
      </c>
      <c r="K10" s="37"/>
      <c r="L10" s="38">
        <f>SUM(L9)</f>
        <v>10.46</v>
      </c>
      <c r="M10" s="16"/>
      <c r="N10" s="16">
        <f>SUM(N9)</f>
        <v>0</v>
      </c>
      <c r="O10" s="16"/>
      <c r="P10" s="16">
        <f>SUM(P9)</f>
        <v>38671920790</v>
      </c>
      <c r="Q10" s="16"/>
      <c r="R10" s="65">
        <f>SUM(R9)</f>
        <v>21703920595</v>
      </c>
      <c r="S10" s="65"/>
      <c r="T10" s="16"/>
      <c r="U10" s="16">
        <f>SUM(U9)</f>
        <v>60375841385</v>
      </c>
      <c r="V10" s="16">
        <f>SUM(V9)</f>
        <v>1</v>
      </c>
    </row>
    <row r="11" spans="1:22" ht="13.5" thickTop="1" x14ac:dyDescent="0.2"/>
  </sheetData>
  <mergeCells count="17">
    <mergeCell ref="A1:V1"/>
    <mergeCell ref="A10:B10"/>
    <mergeCell ref="R10:S10"/>
    <mergeCell ref="P9:Q9"/>
    <mergeCell ref="A8:B8"/>
    <mergeCell ref="D6:L6"/>
    <mergeCell ref="N6:V6"/>
    <mergeCell ref="R8:S8"/>
    <mergeCell ref="A9:C9"/>
    <mergeCell ref="R9:S9"/>
    <mergeCell ref="A2:U2"/>
    <mergeCell ref="A3:U3"/>
    <mergeCell ref="B5:U5"/>
    <mergeCell ref="N7:P7"/>
    <mergeCell ref="R7:S7"/>
    <mergeCell ref="J7:L7"/>
    <mergeCell ref="T7:V7"/>
  </mergeCells>
  <pageMargins left="0.39" right="0.39" top="0.39" bottom="0.39" header="0" footer="0"/>
  <pageSetup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4"/>
  <sheetViews>
    <sheetView rightToLeft="1" view="pageBreakPreview" zoomScale="60" zoomScaleNormal="100" workbookViewId="0">
      <selection sqref="A1:R1"/>
    </sheetView>
  </sheetViews>
  <sheetFormatPr defaultRowHeight="12.75" x14ac:dyDescent="0.2"/>
  <cols>
    <col min="1" max="1" width="6.7109375" bestFit="1" customWidth="1"/>
    <col min="2" max="2" width="24.28515625" customWidth="1"/>
    <col min="3" max="3" width="1.28515625" customWidth="1"/>
    <col min="4" max="4" width="15.5703125" bestFit="1" customWidth="1"/>
    <col min="5" max="5" width="1.28515625" customWidth="1"/>
    <col min="6" max="6" width="16.28515625" bestFit="1" customWidth="1"/>
    <col min="7" max="7" width="1.28515625" customWidth="1"/>
    <col min="8" max="8" width="15.5703125" bestFit="1" customWidth="1"/>
    <col min="9" max="9" width="1.28515625" customWidth="1"/>
    <col min="10" max="10" width="15.42578125" bestFit="1" customWidth="1"/>
    <col min="11" max="11" width="1.28515625" customWidth="1"/>
    <col min="12" max="12" width="16.5703125" bestFit="1" customWidth="1"/>
    <col min="13" max="13" width="1.28515625" customWidth="1"/>
    <col min="14" max="14" width="16.28515625" bestFit="1" customWidth="1"/>
    <col min="15" max="15" width="1.28515625" customWidth="1"/>
    <col min="16" max="16" width="15.5703125" bestFit="1" customWidth="1"/>
    <col min="17" max="17" width="1.28515625" customWidth="1"/>
    <col min="18" max="18" width="16.85546875" bestFit="1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1" t="s">
        <v>159</v>
      </c>
      <c r="B5" s="60" t="s">
        <v>160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D6" s="56" t="s">
        <v>114</v>
      </c>
      <c r="E6" s="56"/>
      <c r="F6" s="56"/>
      <c r="G6" s="56"/>
      <c r="H6" s="56"/>
      <c r="I6" s="56"/>
      <c r="J6" s="56"/>
      <c r="L6" s="56" t="s">
        <v>115</v>
      </c>
      <c r="M6" s="56"/>
      <c r="N6" s="56"/>
      <c r="O6" s="56"/>
      <c r="P6" s="56"/>
      <c r="Q6" s="56"/>
      <c r="R6" s="5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6" t="s">
        <v>161</v>
      </c>
      <c r="B8" s="56"/>
      <c r="D8" s="2" t="s">
        <v>162</v>
      </c>
      <c r="F8" s="2" t="s">
        <v>118</v>
      </c>
      <c r="H8" s="2" t="s">
        <v>119</v>
      </c>
      <c r="J8" s="2" t="s">
        <v>66</v>
      </c>
      <c r="L8" s="2" t="s">
        <v>162</v>
      </c>
      <c r="N8" s="2" t="s">
        <v>118</v>
      </c>
      <c r="P8" s="2" t="s">
        <v>119</v>
      </c>
      <c r="R8" s="2" t="s">
        <v>66</v>
      </c>
    </row>
    <row r="9" spans="1:18" ht="21.75" customHeight="1" x14ac:dyDescent="0.2">
      <c r="A9" s="57" t="s">
        <v>84</v>
      </c>
      <c r="B9" s="57"/>
      <c r="D9" s="25">
        <v>391594735</v>
      </c>
      <c r="F9" s="6">
        <v>0</v>
      </c>
      <c r="H9" s="25">
        <v>-35267251</v>
      </c>
      <c r="J9" s="25">
        <v>356327484</v>
      </c>
      <c r="L9" s="25">
        <v>480985685</v>
      </c>
      <c r="N9" s="6">
        <v>0</v>
      </c>
      <c r="P9" s="25">
        <v>-35267251</v>
      </c>
      <c r="R9" s="25">
        <v>445718434</v>
      </c>
    </row>
    <row r="10" spans="1:18" ht="21.75" customHeight="1" x14ac:dyDescent="0.2">
      <c r="A10" s="49" t="s">
        <v>80</v>
      </c>
      <c r="B10" s="49"/>
      <c r="D10" s="26">
        <v>2471263620</v>
      </c>
      <c r="F10" s="9">
        <v>0</v>
      </c>
      <c r="H10" s="26">
        <v>1894102032</v>
      </c>
      <c r="J10" s="26">
        <v>4365365652</v>
      </c>
      <c r="L10" s="26">
        <v>14612493458</v>
      </c>
      <c r="N10" s="9">
        <v>0</v>
      </c>
      <c r="P10" s="26">
        <v>3213105791</v>
      </c>
      <c r="R10" s="26">
        <v>17825599249</v>
      </c>
    </row>
    <row r="11" spans="1:18" ht="21.75" customHeight="1" x14ac:dyDescent="0.2">
      <c r="A11" s="49" t="s">
        <v>163</v>
      </c>
      <c r="B11" s="49"/>
      <c r="D11" s="9">
        <v>0</v>
      </c>
      <c r="F11" s="9">
        <v>0</v>
      </c>
      <c r="H11" s="9">
        <v>0</v>
      </c>
      <c r="J11" s="9">
        <v>0</v>
      </c>
      <c r="L11" s="26">
        <v>118889649</v>
      </c>
      <c r="N11" s="9">
        <v>0</v>
      </c>
      <c r="P11" s="9">
        <v>0</v>
      </c>
      <c r="R11" s="26">
        <v>118889649</v>
      </c>
    </row>
    <row r="12" spans="1:18" ht="21.75" customHeight="1" x14ac:dyDescent="0.2">
      <c r="A12" s="49" t="s">
        <v>164</v>
      </c>
      <c r="B12" s="49"/>
      <c r="D12" s="9">
        <v>0</v>
      </c>
      <c r="F12" s="9">
        <v>0</v>
      </c>
      <c r="H12" s="9">
        <v>0</v>
      </c>
      <c r="J12" s="9">
        <v>0</v>
      </c>
      <c r="L12" s="26">
        <v>1666621774</v>
      </c>
      <c r="N12" s="9">
        <v>0</v>
      </c>
      <c r="P12" s="26">
        <v>-137062500</v>
      </c>
      <c r="R12" s="26">
        <v>1529559274</v>
      </c>
    </row>
    <row r="13" spans="1:18" ht="21.75" customHeight="1" x14ac:dyDescent="0.2">
      <c r="A13" s="49" t="s">
        <v>165</v>
      </c>
      <c r="B13" s="49"/>
      <c r="D13" s="9">
        <v>0</v>
      </c>
      <c r="F13" s="9">
        <v>0</v>
      </c>
      <c r="H13" s="9">
        <v>0</v>
      </c>
      <c r="J13" s="9">
        <v>0</v>
      </c>
      <c r="L13" s="26">
        <v>3171386723</v>
      </c>
      <c r="N13" s="9">
        <v>0</v>
      </c>
      <c r="P13" s="26">
        <v>-43137500</v>
      </c>
      <c r="R13" s="26">
        <v>3128249223</v>
      </c>
    </row>
    <row r="14" spans="1:18" ht="21.75" customHeight="1" x14ac:dyDescent="0.2">
      <c r="A14" s="49" t="s">
        <v>166</v>
      </c>
      <c r="B14" s="49"/>
      <c r="D14" s="9">
        <v>0</v>
      </c>
      <c r="F14" s="9">
        <v>0</v>
      </c>
      <c r="H14" s="9">
        <v>0</v>
      </c>
      <c r="J14" s="9">
        <v>0</v>
      </c>
      <c r="L14" s="26">
        <v>1146598616</v>
      </c>
      <c r="N14" s="9">
        <v>0</v>
      </c>
      <c r="P14" s="26">
        <v>-77750000</v>
      </c>
      <c r="R14" s="26">
        <v>1068848616</v>
      </c>
    </row>
    <row r="15" spans="1:18" ht="21.75" customHeight="1" x14ac:dyDescent="0.2">
      <c r="A15" s="49" t="s">
        <v>87</v>
      </c>
      <c r="B15" s="49"/>
      <c r="D15" s="26">
        <v>147797695</v>
      </c>
      <c r="F15" s="26">
        <v>-48939374</v>
      </c>
      <c r="H15" s="9">
        <v>0</v>
      </c>
      <c r="J15" s="26">
        <v>98858321</v>
      </c>
      <c r="L15" s="26">
        <v>219453900</v>
      </c>
      <c r="N15" s="26">
        <v>-821304</v>
      </c>
      <c r="P15" s="9">
        <v>0</v>
      </c>
      <c r="R15" s="26">
        <v>218632596</v>
      </c>
    </row>
    <row r="16" spans="1:18" ht="21.75" customHeight="1" x14ac:dyDescent="0.2">
      <c r="A16" s="49" t="s">
        <v>167</v>
      </c>
      <c r="B16" s="49"/>
      <c r="D16" s="26">
        <v>1528689384</v>
      </c>
      <c r="F16" s="9">
        <v>0</v>
      </c>
      <c r="H16" s="9">
        <v>0</v>
      </c>
      <c r="J16" s="26">
        <v>1528689384</v>
      </c>
      <c r="L16" s="26">
        <v>1528689384</v>
      </c>
      <c r="N16" s="9">
        <v>0</v>
      </c>
      <c r="P16" s="9">
        <v>0</v>
      </c>
      <c r="R16" s="26">
        <v>1528689384</v>
      </c>
    </row>
    <row r="17" spans="1:18" ht="21.75" customHeight="1" x14ac:dyDescent="0.2">
      <c r="A17" s="73" t="s">
        <v>261</v>
      </c>
      <c r="B17" s="73"/>
      <c r="D17" s="9">
        <v>0</v>
      </c>
      <c r="F17" s="9">
        <v>0</v>
      </c>
      <c r="H17" s="9">
        <v>0</v>
      </c>
      <c r="J17" s="9">
        <f>D17</f>
        <v>0</v>
      </c>
      <c r="L17" s="9">
        <f>J17</f>
        <v>0</v>
      </c>
      <c r="N17" s="9">
        <v>0</v>
      </c>
      <c r="P17" s="9">
        <v>0</v>
      </c>
      <c r="R17" s="9">
        <f>L17</f>
        <v>0</v>
      </c>
    </row>
    <row r="18" spans="1:18" ht="21.75" customHeight="1" x14ac:dyDescent="0.2">
      <c r="A18" s="67" t="s">
        <v>238</v>
      </c>
      <c r="B18" s="67"/>
      <c r="D18" s="9">
        <v>479508231</v>
      </c>
      <c r="F18" s="9">
        <v>0</v>
      </c>
      <c r="H18" s="9">
        <v>0</v>
      </c>
      <c r="J18" s="9">
        <f t="shared" ref="J18:J23" si="0">D18</f>
        <v>479508231</v>
      </c>
      <c r="L18" s="9">
        <f>4091803239-2972950819+J18-1454508197</f>
        <v>143852454</v>
      </c>
      <c r="N18" s="9">
        <v>0</v>
      </c>
      <c r="P18" s="9">
        <v>0</v>
      </c>
      <c r="R18" s="9">
        <f t="shared" ref="R18:R23" si="1">L18</f>
        <v>143852454</v>
      </c>
    </row>
    <row r="19" spans="1:18" ht="21.75" customHeight="1" x14ac:dyDescent="0.2">
      <c r="A19" s="67" t="s">
        <v>239</v>
      </c>
      <c r="B19" s="67"/>
      <c r="D19" s="9">
        <v>395535240</v>
      </c>
      <c r="F19" s="9">
        <v>0</v>
      </c>
      <c r="H19" s="9">
        <v>0</v>
      </c>
      <c r="J19" s="9">
        <f t="shared" si="0"/>
        <v>395535240</v>
      </c>
      <c r="L19" s="9">
        <f>2729193227-2452318559+J19</f>
        <v>672409908</v>
      </c>
      <c r="N19" s="9">
        <v>0</v>
      </c>
      <c r="P19" s="9">
        <v>0</v>
      </c>
      <c r="R19" s="9">
        <f t="shared" si="1"/>
        <v>672409908</v>
      </c>
    </row>
    <row r="20" spans="1:18" ht="21.75" customHeight="1" x14ac:dyDescent="0.2">
      <c r="A20" s="67" t="s">
        <v>240</v>
      </c>
      <c r="B20" s="67"/>
      <c r="D20" s="9">
        <v>361643820</v>
      </c>
      <c r="F20" s="9">
        <v>0</v>
      </c>
      <c r="H20" s="9">
        <v>0</v>
      </c>
      <c r="J20" s="9">
        <f t="shared" si="0"/>
        <v>361643820</v>
      </c>
      <c r="L20" s="9">
        <f>1579178062-1121095890+J20</f>
        <v>819725992</v>
      </c>
      <c r="N20" s="9">
        <v>0</v>
      </c>
      <c r="P20" s="9">
        <v>0</v>
      </c>
      <c r="R20" s="9">
        <f t="shared" si="1"/>
        <v>819725992</v>
      </c>
    </row>
    <row r="21" spans="1:18" ht="21.75" customHeight="1" x14ac:dyDescent="0.2">
      <c r="A21" s="67" t="s">
        <v>241</v>
      </c>
      <c r="B21" s="67"/>
      <c r="D21" s="9">
        <v>361643820</v>
      </c>
      <c r="F21" s="9">
        <v>0</v>
      </c>
      <c r="H21" s="9">
        <v>0</v>
      </c>
      <c r="J21" s="9">
        <f t="shared" si="0"/>
        <v>361643820</v>
      </c>
      <c r="L21" s="9">
        <f>1205479448-1109041096+J21</f>
        <v>458082172</v>
      </c>
      <c r="N21" s="9">
        <v>0</v>
      </c>
      <c r="P21" s="9">
        <v>0</v>
      </c>
      <c r="R21" s="9">
        <f t="shared" si="1"/>
        <v>458082172</v>
      </c>
    </row>
    <row r="22" spans="1:18" ht="21.75" customHeight="1" x14ac:dyDescent="0.2">
      <c r="A22" s="67" t="s">
        <v>242</v>
      </c>
      <c r="B22" s="67"/>
      <c r="D22" s="9">
        <v>178599330</v>
      </c>
      <c r="F22" s="9">
        <v>0</v>
      </c>
      <c r="H22" s="9">
        <v>0</v>
      </c>
      <c r="J22" s="9">
        <f t="shared" si="0"/>
        <v>178599330</v>
      </c>
      <c r="L22" s="9">
        <f>351245349+J22</f>
        <v>529844679</v>
      </c>
      <c r="N22" s="9">
        <v>0</v>
      </c>
      <c r="P22" s="9">
        <v>0</v>
      </c>
      <c r="R22" s="9">
        <f t="shared" si="1"/>
        <v>529844679</v>
      </c>
    </row>
    <row r="23" spans="1:18" ht="21.75" customHeight="1" x14ac:dyDescent="0.2">
      <c r="A23" s="67" t="s">
        <v>243</v>
      </c>
      <c r="B23" s="67"/>
      <c r="D23" s="9">
        <v>904109580</v>
      </c>
      <c r="F23" s="9">
        <v>0</v>
      </c>
      <c r="H23" s="9">
        <v>0</v>
      </c>
      <c r="J23" s="9">
        <f t="shared" si="0"/>
        <v>904109580</v>
      </c>
      <c r="L23" s="9">
        <f>1717808202+J23</f>
        <v>2621917782</v>
      </c>
      <c r="N23" s="9">
        <v>0</v>
      </c>
      <c r="P23" s="9">
        <v>0</v>
      </c>
      <c r="R23" s="9">
        <f t="shared" si="1"/>
        <v>2621917782</v>
      </c>
    </row>
    <row r="24" spans="1:18" ht="21.75" customHeight="1" x14ac:dyDescent="0.2">
      <c r="A24" s="52" t="s">
        <v>66</v>
      </c>
      <c r="B24" s="52"/>
      <c r="D24" s="28">
        <f>SUM(D9:D23)</f>
        <v>7220385455</v>
      </c>
      <c r="F24" s="28">
        <f>SUM(F9:F23)</f>
        <v>-48939374</v>
      </c>
      <c r="H24" s="28">
        <f>SUM(H9:H23)</f>
        <v>1858834781</v>
      </c>
      <c r="J24" s="28">
        <f>SUM(J9:J23)</f>
        <v>9030280862</v>
      </c>
      <c r="L24" s="28">
        <f>SUM(L9:L23)</f>
        <v>28190952176</v>
      </c>
      <c r="N24" s="28">
        <f>SUM(N9:N23)</f>
        <v>-821304</v>
      </c>
      <c r="P24" s="28">
        <f>SUM(P9:P23)</f>
        <v>2919888540</v>
      </c>
      <c r="R24" s="28">
        <f>SUM(R9:R23)</f>
        <v>31110019412</v>
      </c>
    </row>
  </sheetData>
  <mergeCells count="23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18:B18"/>
    <mergeCell ref="A19:B19"/>
    <mergeCell ref="A20:B20"/>
    <mergeCell ref="A21:B21"/>
    <mergeCell ref="A22:B22"/>
    <mergeCell ref="A23:B23"/>
    <mergeCell ref="A17:B17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درسپرده کالا'!Print_Area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2025-12-20T11:29:50Z</dcterms:created>
  <dcterms:modified xsi:type="dcterms:W3CDTF">2025-12-24T11:34:36Z</dcterms:modified>
</cp:coreProperties>
</file>