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علی گل داودی\صندوق مشترک\صورت وضعیت ماهانه مشترک\آبان\"/>
    </mc:Choice>
  </mc:AlternateContent>
  <xr:revisionPtr revIDLastSave="0" documentId="13_ncr:1_{672F6601-9167-4775-9766-64E4525D4BFC}" xr6:coauthVersionLast="47" xr6:coauthVersionMax="47" xr10:uidLastSave="{00000000-0000-0000-0000-000000000000}"/>
  <bookViews>
    <workbookView xWindow="-120" yWindow="-120" windowWidth="29040" windowHeight="15840" tabRatio="936" xr2:uid="{00000000-000D-0000-FFFF-FFFF00000000}"/>
  </bookViews>
  <sheets>
    <sheet name="صورت وضعیت" sheetId="1" r:id="rId1"/>
    <sheet name="سهام" sheetId="2" r:id="rId2"/>
    <sheet name="سپرده کالایی" sheetId="22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سپرده کال" sheetId="25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Print_Area" localSheetId="3">اوراق!$A$1:$AM$19</definedName>
    <definedName name="_xlnm.Print_Area" localSheetId="5">درآمد!$A$1:$K$13</definedName>
    <definedName name="_xlnm.Print_Area" localSheetId="9">'درآمد سپرده بانکی'!$A$1:$K$12</definedName>
    <definedName name="_xlnm.Print_Area" localSheetId="8">'درآمد سرمایه گذاری در اوراق به'!$A$1:$S$23</definedName>
    <definedName name="_xlnm.Print_Area" localSheetId="6">'درآمد سرمایه گذاری در سهام'!$A$1:$X$86</definedName>
    <definedName name="_xlnm.Print_Area" localSheetId="11">'درآمد سود سهام'!$A$1:$T$45</definedName>
    <definedName name="_xlnm.Print_Area" localSheetId="15">'درآمد ناشی از تغییر قیمت اوراق'!$A$1:$S$50</definedName>
    <definedName name="_xlnm.Print_Area" localSheetId="14">'درآمد ناشی از فروش'!$A$1:$S$84</definedName>
    <definedName name="_xlnm.Print_Area" localSheetId="10">'سایر درآمدها'!$A$1:$G$10</definedName>
    <definedName name="_xlnm.Print_Area" localSheetId="4">سپرده!$A$1:$M$13</definedName>
    <definedName name="_xlnm.Print_Area" localSheetId="1">سهام!$A$1:$AC$54</definedName>
    <definedName name="_xlnm.Print_Area" localSheetId="12">'سود اوراق بهادار'!$A$1:$U$22</definedName>
    <definedName name="_xlnm.Print_Area" localSheetId="13">'سود سپرده بانکی'!$A$1:$N$12</definedName>
    <definedName name="_xlnm.Print_Area" localSheetId="0">'صورت وضعیت'!$A$1:$C$10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11" l="1"/>
  <c r="P16" i="17" s="1"/>
  <c r="T16" i="17" s="1"/>
  <c r="L18" i="11"/>
  <c r="P17" i="17" s="1"/>
  <c r="T17" i="17" s="1"/>
  <c r="L19" i="11"/>
  <c r="P18" i="17" s="1"/>
  <c r="T18" i="17" s="1"/>
  <c r="L20" i="11"/>
  <c r="P19" i="17" s="1"/>
  <c r="T19" i="17" s="1"/>
  <c r="L21" i="11"/>
  <c r="L22" i="11"/>
  <c r="L16" i="11"/>
  <c r="J9" i="8"/>
  <c r="J11" i="8"/>
  <c r="J8" i="8"/>
  <c r="P20" i="17"/>
  <c r="T20" i="17" s="1"/>
  <c r="P21" i="17"/>
  <c r="T21" i="17" s="1"/>
  <c r="P15" i="17"/>
  <c r="T15" i="17" s="1"/>
  <c r="J16" i="17"/>
  <c r="N16" i="17" s="1"/>
  <c r="J17" i="17"/>
  <c r="N17" i="17" s="1"/>
  <c r="J18" i="17"/>
  <c r="N18" i="17" s="1"/>
  <c r="J19" i="17"/>
  <c r="N19" i="17" s="1"/>
  <c r="J20" i="17"/>
  <c r="N20" i="17" s="1"/>
  <c r="J21" i="17"/>
  <c r="N21" i="17" s="1"/>
  <c r="J15" i="17"/>
  <c r="N15" i="17" s="1"/>
  <c r="A16" i="17" a="1"/>
  <c r="A16" i="17" s="1"/>
  <c r="A17" i="17" a="1"/>
  <c r="A17" i="17" s="1"/>
  <c r="A18" i="17" a="1"/>
  <c r="A18" i="17" s="1"/>
  <c r="A19" i="17" a="1"/>
  <c r="A19" i="17" s="1"/>
  <c r="A20" i="17" a="1"/>
  <c r="A20" i="17" s="1"/>
  <c r="A21" i="17" a="1"/>
  <c r="A21" i="17" s="1"/>
  <c r="A15" i="17" a="1"/>
  <c r="A15" i="17" s="1"/>
  <c r="F11" i="8"/>
  <c r="F9" i="8"/>
  <c r="Q50" i="21" l="1"/>
  <c r="O50" i="21"/>
  <c r="M50" i="21"/>
  <c r="K50" i="21"/>
  <c r="I50" i="21"/>
  <c r="G50" i="21"/>
  <c r="E50" i="21"/>
  <c r="C50" i="21"/>
  <c r="Q84" i="19"/>
  <c r="O84" i="19"/>
  <c r="M84" i="19"/>
  <c r="K84" i="19"/>
  <c r="I84" i="19"/>
  <c r="G84" i="19"/>
  <c r="E84" i="19"/>
  <c r="C84" i="19"/>
  <c r="M12" i="18"/>
  <c r="K12" i="18"/>
  <c r="I12" i="18"/>
  <c r="G12" i="18"/>
  <c r="E12" i="18"/>
  <c r="C12" i="18"/>
  <c r="J22" i="17" l="1"/>
  <c r="L22" i="17"/>
  <c r="N22" i="17"/>
  <c r="P22" i="17"/>
  <c r="R22" i="17"/>
  <c r="T22" i="17"/>
  <c r="I45" i="15"/>
  <c r="K45" i="15"/>
  <c r="M45" i="15"/>
  <c r="S45" i="15"/>
  <c r="Q45" i="15"/>
  <c r="O45" i="15"/>
  <c r="F10" i="14"/>
  <c r="D10" i="14"/>
  <c r="F12" i="8" s="1"/>
  <c r="J12" i="8" s="1"/>
  <c r="H12" i="13"/>
  <c r="D12" i="13"/>
  <c r="P23" i="11"/>
  <c r="N23" i="11"/>
  <c r="L23" i="11"/>
  <c r="H23" i="11"/>
  <c r="F23" i="11"/>
  <c r="D23" i="11"/>
  <c r="R22" i="11"/>
  <c r="R21" i="11"/>
  <c r="R20" i="11"/>
  <c r="R19" i="11"/>
  <c r="R18" i="11"/>
  <c r="R17" i="11"/>
  <c r="R16" i="11"/>
  <c r="J22" i="11"/>
  <c r="J21" i="11"/>
  <c r="J20" i="11"/>
  <c r="J19" i="11"/>
  <c r="J18" i="11"/>
  <c r="J17" i="11"/>
  <c r="V10" i="25"/>
  <c r="V9" i="25"/>
  <c r="R10" i="25"/>
  <c r="U10" i="25"/>
  <c r="P10" i="25"/>
  <c r="N10" i="25"/>
  <c r="L10" i="25"/>
  <c r="J10" i="25"/>
  <c r="H10" i="25"/>
  <c r="F10" i="25"/>
  <c r="D10" i="25"/>
  <c r="W86" i="9"/>
  <c r="U86" i="9"/>
  <c r="S86" i="9"/>
  <c r="N86" i="9"/>
  <c r="Q86" i="9" s="1"/>
  <c r="L86" i="9"/>
  <c r="J86" i="9"/>
  <c r="F8" i="8" s="1"/>
  <c r="H86" i="9"/>
  <c r="F86" i="9"/>
  <c r="D86" i="9"/>
  <c r="J23" i="11" l="1"/>
  <c r="F10" i="8" s="1"/>
  <c r="J10" i="8" s="1"/>
  <c r="J13" i="8" s="1"/>
  <c r="R23" i="11"/>
  <c r="F13" i="8"/>
  <c r="L13" i="7"/>
  <c r="L12" i="7"/>
  <c r="L11" i="7"/>
  <c r="L10" i="7"/>
  <c r="L9" i="7"/>
  <c r="J13" i="7"/>
  <c r="H13" i="7"/>
  <c r="F13" i="7"/>
  <c r="D13" i="7"/>
  <c r="AB10" i="22"/>
  <c r="AL19" i="5"/>
  <c r="AL11" i="5"/>
  <c r="AL12" i="5"/>
  <c r="AL13" i="5"/>
  <c r="AL14" i="5"/>
  <c r="AL15" i="5"/>
  <c r="AL16" i="5"/>
  <c r="AL17" i="5"/>
  <c r="AL18" i="5"/>
  <c r="AL10" i="5"/>
  <c r="AL9" i="5"/>
  <c r="T19" i="5"/>
  <c r="R19" i="5"/>
  <c r="P19" i="5"/>
  <c r="AB19" i="5"/>
  <c r="Z19" i="5"/>
  <c r="X19" i="5"/>
  <c r="AJ19" i="5"/>
  <c r="AB9" i="22"/>
  <c r="AB23" i="2"/>
  <c r="AB24" i="2"/>
  <c r="AB25" i="2"/>
  <c r="AB27" i="2"/>
  <c r="AB28" i="2"/>
  <c r="AB29" i="2"/>
  <c r="AB30" i="2"/>
  <c r="AB31" i="2"/>
  <c r="AB33" i="2"/>
  <c r="AB34" i="2"/>
  <c r="AB35" i="2"/>
  <c r="AB36" i="2"/>
  <c r="AB37" i="2"/>
  <c r="AB39" i="2"/>
  <c r="AB40" i="2"/>
  <c r="AB41" i="2"/>
  <c r="AB42" i="2"/>
  <c r="AB43" i="2"/>
  <c r="AB45" i="2"/>
  <c r="AB46" i="2"/>
  <c r="AB47" i="2"/>
  <c r="AB48" i="2"/>
  <c r="AB49" i="2"/>
  <c r="AB51" i="2"/>
  <c r="AB52" i="2"/>
  <c r="AB53" i="2"/>
  <c r="AB10" i="2"/>
  <c r="AB9" i="2"/>
  <c r="Z54" i="2"/>
  <c r="AB16" i="2" s="1"/>
  <c r="X54" i="2"/>
  <c r="V54" i="2"/>
  <c r="T54" i="2"/>
  <c r="R54" i="2"/>
  <c r="P54" i="2"/>
  <c r="N54" i="2"/>
  <c r="L54" i="2"/>
  <c r="J54" i="2"/>
  <c r="F54" i="2"/>
  <c r="H54" i="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L10" i="22"/>
  <c r="J10" i="22"/>
  <c r="H10" i="22"/>
  <c r="F10" i="22"/>
  <c r="H12" i="8" l="1"/>
  <c r="H9" i="8"/>
  <c r="H8" i="8"/>
  <c r="H11" i="8"/>
  <c r="H10" i="8"/>
  <c r="AB15" i="2"/>
  <c r="AB50" i="2"/>
  <c r="AB38" i="2"/>
  <c r="AB26" i="2"/>
  <c r="AB14" i="2"/>
  <c r="AB13" i="2"/>
  <c r="AB12" i="2"/>
  <c r="AB11" i="2"/>
  <c r="AB54" i="2" s="1"/>
  <c r="AB22" i="2"/>
  <c r="AB21" i="2"/>
  <c r="AB44" i="2"/>
  <c r="AB32" i="2"/>
  <c r="AB20" i="2"/>
  <c r="AB19" i="2"/>
  <c r="AB18" i="2"/>
  <c r="AB17" i="2"/>
  <c r="H13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<sst xmlns="http://schemas.openxmlformats.org/spreadsheetml/2006/main" count="700" uniqueCount="241">
  <si>
    <t>صندوق سرمایه‌گذاری مشترک ایساتیس پویای یزد</t>
  </si>
  <si>
    <t>صورت وضعیت پرتفوی</t>
  </si>
  <si>
    <t>برای ماه منتهی به 1404/08/27</t>
  </si>
  <si>
    <t>-1</t>
  </si>
  <si>
    <t>سرمایه گذاری ها</t>
  </si>
  <si>
    <t>-1-1</t>
  </si>
  <si>
    <t>سرمایه گذاری در سهام و حق تقدم سهام</t>
  </si>
  <si>
    <t>1404/07/27</t>
  </si>
  <si>
    <t>تغییرات طی دوره</t>
  </si>
  <si>
    <t>1404/08/27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</si>
  <si>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</si>
  <si>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</si>
  <si>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</si>
  <si>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</si>
  <si>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</si>
  <si>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</si>
  <si>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</si>
  <si>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</si>
  <si>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</si>
  <si>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ترانسفو</t>
  </si>
  <si>
    <t>باما</t>
  </si>
  <si>
    <t>بیمه زندگی ایساتیس</t>
  </si>
  <si>
    <t>پالایش نفت اصفهان</t>
  </si>
  <si>
    <t>پتروشیمی پارس</t>
  </si>
  <si>
    <t>پتروشیمی نوری</t>
  </si>
  <si>
    <t>پخش هجرت</t>
  </si>
  <si>
    <t>پست پیشگامان</t>
  </si>
  <si>
    <t>پلیمر آریا ساسول</t>
  </si>
  <si>
    <t>پویا زرکان آق دره</t>
  </si>
  <si>
    <t>تولید انرژی برق شمس پاسارگاد</t>
  </si>
  <si>
    <t>تولیدی‌ کاشی‌ تکسرام‌</t>
  </si>
  <si>
    <t>چینی ایران</t>
  </si>
  <si>
    <t>س. نفت و گاز و پتروشیمی تأمین</t>
  </si>
  <si>
    <t>سرامیک‌های‌صنعتی‌اردکان‌</t>
  </si>
  <si>
    <t>سرمایه گذاری ایساتیس پویا</t>
  </si>
  <si>
    <t>سرمایه گذاری تامین اجتماعی</t>
  </si>
  <si>
    <t>سرمایه گذاری دارویی تامین</t>
  </si>
  <si>
    <t>سرمایه‌گذاری‌ سپه‌</t>
  </si>
  <si>
    <t>سرمایه‌گذاری‌غدیر(هلدینگ‌</t>
  </si>
  <si>
    <t>سوژمیران</t>
  </si>
  <si>
    <t>سیمان آبیک</t>
  </si>
  <si>
    <t>سیمان فارس و خوزستان</t>
  </si>
  <si>
    <t>سیمان‌ تهران‌</t>
  </si>
  <si>
    <t>شمش طلا GoldBar</t>
  </si>
  <si>
    <t>شیمی‌ داروئی‌ داروپخش‌</t>
  </si>
  <si>
    <t>صنایع پتروشیمی خلیج فارس</t>
  </si>
  <si>
    <t>صنایع‌شیمیایی‌سینا</t>
  </si>
  <si>
    <t>صنعتی‌ بهشهر</t>
  </si>
  <si>
    <t>فجر انرژی خلیج فارس</t>
  </si>
  <si>
    <t>فرانسوز یزد</t>
  </si>
  <si>
    <t>فولاد امیرکبیرکاشان</t>
  </si>
  <si>
    <t>فولاد مبارکه اصفهان</t>
  </si>
  <si>
    <t>فولاد کاوه جنوب کیش</t>
  </si>
  <si>
    <t>گروه‌بهمن‌</t>
  </si>
  <si>
    <t>گسترش سوخت سبززاگرس(سهامی عام)</t>
  </si>
  <si>
    <t>گسترش نفت و گاز پارسیان</t>
  </si>
  <si>
    <t>گسترش‌سرمایه‌گذاری‌ایران‌خودرو</t>
  </si>
  <si>
    <t>ماشین‌ سازی‌ اراک‌</t>
  </si>
  <si>
    <t>مجتمع صنایع لاستیک یزد</t>
  </si>
  <si>
    <t>معدنی‌وصنعتی‌چادرملو</t>
  </si>
  <si>
    <t>ملی‌ صنایع‌ مس‌ ایران‌</t>
  </si>
  <si>
    <t>نفت سپاهان</t>
  </si>
  <si>
    <t>ح . سرمایه‌گذاری‌ سپه‌</t>
  </si>
  <si>
    <t>س. و توسعه صنایع لاستیک</t>
  </si>
  <si>
    <t>گروه مالی مهرگان تامین پارس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</si>
  <si>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</si>
  <si>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</si>
  <si>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</si>
  <si>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</si>
  <si>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</si>
  <si>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</si>
  <si>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</si>
  <si>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</si>
  <si>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</si>
  <si>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</si>
  <si>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</si>
  <si>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</si>
  <si>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فردادماوند14080220</t>
  </si>
  <si>
    <t>بله</t>
  </si>
  <si>
    <t>1404/02/20</t>
  </si>
  <si>
    <t>1408/02/20</t>
  </si>
  <si>
    <t>مرابحه عام دولت234-ش.خ070808</t>
  </si>
  <si>
    <t>1404/07/08</t>
  </si>
  <si>
    <t>1407/08/08</t>
  </si>
  <si>
    <t>مرابحه عام دولت236-ش.خ070815</t>
  </si>
  <si>
    <t>1404/07/15</t>
  </si>
  <si>
    <t>1407/08/15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</si>
  <si>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</si>
  <si>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</si>
  <si>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</si>
  <si>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</si>
  <si>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</si>
  <si>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</si>
  <si>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</si>
  <si>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</si>
  <si>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</si>
  <si>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</si>
  <si>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</si>
  <si>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</si>
  <si>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</si>
  <si>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</si>
  <si>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</si>
  <si>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</si>
  <si>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</si>
  <si>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</si>
  <si>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</si>
  <si>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</si>
  <si>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</si>
  <si>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</si>
  <si>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</si>
  <si>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</si>
  <si>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</si>
  <si>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</si>
  <si>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</si>
  <si>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</si>
  <si>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</si>
  <si>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</si>
  <si>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 سامان</t>
  </si>
  <si>
    <t>گواهی سپرده کالایی شمش طلا غیرفعال</t>
  </si>
  <si>
    <t>سرمایه‌گذاری‌توکافولاد(هلدینگ</t>
  </si>
  <si>
    <t>اخشان خراسان</t>
  </si>
  <si>
    <t>ذوب آهن اصفهان</t>
  </si>
  <si>
    <t>ح . معدنی‌وصنعتی‌چادرملو</t>
  </si>
  <si>
    <t>سیمان‌ بهبهان‌</t>
  </si>
  <si>
    <t>سرمایه گذاری مهر</t>
  </si>
  <si>
    <t>داروسازی دانا</t>
  </si>
  <si>
    <t>صنایع فروآلیاژ ایران</t>
  </si>
  <si>
    <t>سیمان‌ ایلام‌</t>
  </si>
  <si>
    <t>قاسم ایران</t>
  </si>
  <si>
    <t>کارخانجات‌داروپخش‌</t>
  </si>
  <si>
    <t>صنایع گلدیران</t>
  </si>
  <si>
    <t>پتروشیمی پردیس</t>
  </si>
  <si>
    <t>بیمه پردیس 50% تادیه</t>
  </si>
  <si>
    <t>ملی‌ سرب‌وروی‌ ایران‌</t>
  </si>
  <si>
    <t>صنایع ارتباطی آوا</t>
  </si>
  <si>
    <t>قنداصفهان‌</t>
  </si>
  <si>
    <t>بانک‌اقتصادنوین‌</t>
  </si>
  <si>
    <t>عطرین نخ قم</t>
  </si>
  <si>
    <t>صنایع پتروشیمی کرمانشاه</t>
  </si>
  <si>
    <t>پالایش نفت بندرعباس</t>
  </si>
  <si>
    <t>کاشی‌ پارس‌</t>
  </si>
  <si>
    <t>سرمایه‌گذاری‌صندوق‌بازنشستگی‌</t>
  </si>
  <si>
    <t>گروه توسعه مالی مهرآیندگان</t>
  </si>
  <si>
    <t>بانک ملت</t>
  </si>
  <si>
    <t>بانک صادرات ایران</t>
  </si>
  <si>
    <t>پالایش نفت تهران</t>
  </si>
  <si>
    <t>پتروشیمی جم</t>
  </si>
  <si>
    <t>بانک تجارت</t>
  </si>
  <si>
    <t>آهن و فولاد غدیر ایرانیان</t>
  </si>
  <si>
    <t>پتروشیمی‌شیراز</t>
  </si>
  <si>
    <t>-2-2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</si>
  <si>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</si>
  <si>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</si>
  <si>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</si>
  <si>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</si>
  <si>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اندیمشک71-6ماهه23%</t>
  </si>
  <si>
    <t>صکوک اجاره اخابر61-3ماهه23%</t>
  </si>
  <si>
    <t>صکوک اجاره فولاد065-بدون ضامن</t>
  </si>
  <si>
    <t>صکوک مرابحه اندیمشک07-6ماهه23%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</si>
  <si>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</si>
  <si>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</si>
  <si>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</si>
  <si>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</si>
  <si>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</si>
  <si>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</si>
  <si>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</si>
  <si>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</si>
  <si>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</si>
  <si>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</si>
  <si>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</si>
  <si>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</si>
  <si>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</si>
  <si>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</si>
  <si>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1404/03/06</t>
  </si>
  <si>
    <t>1403/12/25</t>
  </si>
  <si>
    <t>1403/12/08</t>
  </si>
  <si>
    <t>1404/04/31</t>
  </si>
  <si>
    <t>1404/04/05</t>
  </si>
  <si>
    <t>1404/02/29</t>
  </si>
  <si>
    <t>1404/05/29</t>
  </si>
  <si>
    <t>1404/04/30</t>
  </si>
  <si>
    <t>1404/04/23</t>
  </si>
  <si>
    <t>1404/04/11</t>
  </si>
  <si>
    <t>1404/05/13</t>
  </si>
  <si>
    <t>1404/04/28</t>
  </si>
  <si>
    <t>1404/03/17</t>
  </si>
  <si>
    <t>1404/04/22</t>
  </si>
  <si>
    <t>1404/04/21</t>
  </si>
  <si>
    <t>1404/06/23</t>
  </si>
  <si>
    <t>1404/07/30</t>
  </si>
  <si>
    <t>1404/06/26</t>
  </si>
  <si>
    <t>1404/03/03</t>
  </si>
  <si>
    <t>1404/02/15</t>
  </si>
  <si>
    <t>1404/05/14</t>
  </si>
  <si>
    <t>1404/01/25</t>
  </si>
  <si>
    <t>1404/04/16</t>
  </si>
  <si>
    <t>1404/03/20</t>
  </si>
  <si>
    <t>1404/05/18</t>
  </si>
  <si>
    <t>1403/12/22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</si>
  <si>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</si>
  <si>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</si>
  <si>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</si>
  <si>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</si>
  <si>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</si>
  <si>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1406/11/14</t>
  </si>
  <si>
    <t>1407/10/06</t>
  </si>
  <si>
    <t>1406/05/22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</si>
  <si>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</si>
  <si>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</si>
  <si>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</si>
  <si>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</si>
  <si>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</si>
  <si>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</si>
  <si>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</si>
  <si>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در سپرده کالایی</t>
  </si>
  <si>
    <t>شمش طلا CD1GOB0001</t>
  </si>
  <si>
    <t>اوراق تامین مالی جمعی ایساپاسا</t>
  </si>
  <si>
    <t>اوراق تامین مالی جمعی ایسا شمیم</t>
  </si>
  <si>
    <t>اوراق  تامین مالی جمعی ایساکران</t>
  </si>
  <si>
    <t>اوراق  تامین مالی جمعی ایساولوو</t>
  </si>
  <si>
    <t>اوراق  تامین مالی جمعی ایساخیام</t>
  </si>
  <si>
    <t>اوراق  تامین مالی جمعی ایساطوسی</t>
  </si>
  <si>
    <t>اوراق  تامین مالی جمعی ایساقطعه</t>
  </si>
  <si>
    <t>خیر</t>
  </si>
  <si>
    <t>1403/11/06</t>
  </si>
  <si>
    <t>1404/07/28</t>
  </si>
  <si>
    <t>1404/12/13</t>
  </si>
  <si>
    <t>1404/02/13</t>
  </si>
  <si>
    <t>1405/02/13</t>
  </si>
  <si>
    <t>1405/04/21</t>
  </si>
  <si>
    <t>1404/05/22</t>
  </si>
  <si>
    <t>1405/05/22</t>
  </si>
  <si>
    <t>1404/06/31</t>
  </si>
  <si>
    <t>1405/06/31</t>
  </si>
  <si>
    <t>1404/07/01</t>
  </si>
  <si>
    <t>1405/07/01</t>
  </si>
  <si>
    <t>بانک پاسارگاد</t>
  </si>
  <si>
    <t>بانک خاورمیانه</t>
  </si>
  <si>
    <t>بانک ملی</t>
  </si>
  <si>
    <t>درآمد حاصل از سرمایه­گذاری در سپرده کالایی</t>
  </si>
  <si>
    <t>درآمد حاصل از سرمایه گذاری در سپرده کالایی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</si>
</sst>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-_ ;_ * #,##0.00\-_ ;_ * &quot;-&quot;??_-_ ;_ @_ "/>
    <numFmt numFmtId="165" formatCode="#,##0.00000"/>
    <numFmt numFmtId="166" formatCode="#,##0_ ;[Red]\-#,##0\ "/>
    <numFmt numFmtId="167" formatCode="#,##0\ ;[Red]\(#,##0\);\-\ ;"/>
    <numFmt numFmtId="168" formatCode="_ * #,##0_-_ ;_ * #,##0\-_ ;_ * &quot;-&quot;??_-_ ;_ @_ "/>
    <numFmt numFmtId="169" formatCode="#,##0.0\ ;[Red]\(#,##0.0\);\-\ "/>
    <numFmt numFmtId="170" formatCode="#,##0.000\ ;[Red]\(#,##0.000\);\-\ 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4"/>
      <color rgb="FF000000"/>
      <name val="B Nazanin"/>
      <charset val="178"/>
    </font>
    <font>
      <sz val="24"/>
      <color rgb="FF000000"/>
      <name val="Arial"/>
      <family val="2"/>
    </font>
    <font>
      <sz val="12"/>
      <color rgb="FFFF0000"/>
      <name val="B Nazanin"/>
      <charset val="178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1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7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top"/>
    </xf>
    <xf numFmtId="166" fontId="0" fillId="0" borderId="0" xfId="1" applyNumberFormat="1" applyFont="1" applyAlignment="1">
      <alignment horizontal="left"/>
    </xf>
    <xf numFmtId="166" fontId="2" fillId="0" borderId="0" xfId="1" applyNumberFormat="1" applyFont="1" applyAlignment="1">
      <alignment horizontal="right" vertical="center"/>
    </xf>
    <xf numFmtId="166" fontId="3" fillId="0" borderId="1" xfId="1" applyNumberFormat="1" applyFont="1" applyBorder="1" applyAlignment="1">
      <alignment horizontal="center" vertical="center"/>
    </xf>
    <xf numFmtId="166" fontId="0" fillId="0" borderId="2" xfId="1" applyNumberFormat="1" applyFont="1" applyBorder="1" applyAlignment="1">
      <alignment horizontal="left"/>
    </xf>
    <xf numFmtId="166" fontId="3" fillId="0" borderId="3" xfId="1" applyNumberFormat="1" applyFont="1" applyBorder="1" applyAlignment="1">
      <alignment horizontal="center" vertical="center"/>
    </xf>
    <xf numFmtId="166" fontId="4" fillId="0" borderId="2" xfId="1" applyNumberFormat="1" applyFont="1" applyBorder="1" applyAlignment="1">
      <alignment horizontal="right" vertical="top"/>
    </xf>
    <xf numFmtId="166" fontId="4" fillId="0" borderId="0" xfId="1" applyNumberFormat="1" applyFont="1" applyAlignment="1">
      <alignment horizontal="right" vertical="top"/>
    </xf>
    <xf numFmtId="166" fontId="4" fillId="0" borderId="4" xfId="1" applyNumberFormat="1" applyFont="1" applyBorder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38" fontId="0" fillId="0" borderId="0" xfId="0" applyNumberFormat="1" applyAlignment="1">
      <alignment horizontal="left"/>
    </xf>
    <xf numFmtId="3" fontId="4" fillId="0" borderId="0" xfId="0" applyNumberFormat="1" applyFont="1" applyAlignment="1">
      <alignment vertical="top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6" fontId="3" fillId="0" borderId="5" xfId="1" applyNumberFormat="1" applyFont="1" applyBorder="1" applyAlignment="1">
      <alignment horizontal="center" vertical="center"/>
    </xf>
    <xf numFmtId="166" fontId="4" fillId="0" borderId="0" xfId="1" applyNumberFormat="1" applyFont="1" applyAlignment="1">
      <alignment vertical="top"/>
    </xf>
    <xf numFmtId="166" fontId="0" fillId="0" borderId="0" xfId="1" applyNumberFormat="1" applyFont="1" applyBorder="1" applyAlignment="1">
      <alignment horizontal="left"/>
    </xf>
    <xf numFmtId="166" fontId="3" fillId="0" borderId="3" xfId="1" applyNumberFormat="1" applyFont="1" applyBorder="1" applyAlignment="1">
      <alignment horizontal="center" vertical="center" wrapText="1"/>
    </xf>
    <xf numFmtId="166" fontId="4" fillId="0" borderId="5" xfId="1" applyNumberFormat="1" applyFont="1" applyBorder="1" applyAlignment="1">
      <alignment vertical="top"/>
    </xf>
    <xf numFmtId="166" fontId="4" fillId="0" borderId="4" xfId="1" applyNumberFormat="1" applyFont="1" applyBorder="1" applyAlignment="1">
      <alignment vertical="top"/>
    </xf>
    <xf numFmtId="166" fontId="4" fillId="0" borderId="2" xfId="1" applyNumberFormat="1" applyFont="1" applyBorder="1" applyAlignment="1">
      <alignment vertical="top"/>
    </xf>
    <xf numFmtId="166" fontId="3" fillId="0" borderId="3" xfId="1" applyNumberFormat="1" applyFont="1" applyBorder="1" applyAlignment="1">
      <alignment vertical="center" wrapText="1"/>
    </xf>
    <xf numFmtId="167" fontId="4" fillId="0" borderId="2" xfId="1" applyNumberFormat="1" applyFont="1" applyBorder="1" applyAlignment="1">
      <alignment horizontal="right" vertical="top"/>
    </xf>
    <xf numFmtId="167" fontId="0" fillId="0" borderId="0" xfId="1" applyNumberFormat="1" applyFont="1" applyAlignment="1">
      <alignment horizontal="left"/>
    </xf>
    <xf numFmtId="167" fontId="4" fillId="0" borderId="2" xfId="1" applyNumberFormat="1" applyFont="1" applyBorder="1" applyAlignment="1">
      <alignment vertical="top"/>
    </xf>
    <xf numFmtId="167" fontId="4" fillId="0" borderId="0" xfId="1" applyNumberFormat="1" applyFont="1" applyAlignment="1">
      <alignment horizontal="right" vertical="top"/>
    </xf>
    <xf numFmtId="167" fontId="4" fillId="0" borderId="0" xfId="1" applyNumberFormat="1" applyFont="1" applyAlignment="1">
      <alignment vertical="top"/>
    </xf>
    <xf numFmtId="167" fontId="4" fillId="0" borderId="4" xfId="1" applyNumberFormat="1" applyFont="1" applyBorder="1" applyAlignment="1">
      <alignment horizontal="right" vertical="top"/>
    </xf>
    <xf numFmtId="167" fontId="4" fillId="0" borderId="4" xfId="1" applyNumberFormat="1" applyFont="1" applyBorder="1" applyAlignment="1">
      <alignment vertical="top"/>
    </xf>
    <xf numFmtId="167" fontId="4" fillId="0" borderId="5" xfId="1" applyNumberFormat="1" applyFont="1" applyBorder="1" applyAlignment="1">
      <alignment horizontal="right" vertical="top"/>
    </xf>
    <xf numFmtId="167" fontId="4" fillId="0" borderId="5" xfId="1" applyNumberFormat="1" applyFont="1" applyBorder="1" applyAlignment="1">
      <alignment vertical="top"/>
    </xf>
    <xf numFmtId="0" fontId="2" fillId="0" borderId="0" xfId="0" applyFont="1" applyAlignment="1">
      <alignment vertical="center"/>
    </xf>
    <xf numFmtId="168" fontId="0" fillId="0" borderId="0" xfId="1" applyNumberFormat="1" applyFont="1" applyAlignment="1">
      <alignment horizontal="left"/>
    </xf>
    <xf numFmtId="167" fontId="0" fillId="0" borderId="0" xfId="0" applyNumberFormat="1" applyAlignment="1">
      <alignment horizontal="left"/>
    </xf>
    <xf numFmtId="167" fontId="4" fillId="0" borderId="0" xfId="0" applyNumberFormat="1" applyFont="1" applyAlignment="1">
      <alignment horizontal="right" vertical="top"/>
    </xf>
    <xf numFmtId="167" fontId="4" fillId="0" borderId="5" xfId="0" applyNumberFormat="1" applyFont="1" applyBorder="1" applyAlignment="1">
      <alignment horizontal="right" vertical="top"/>
    </xf>
    <xf numFmtId="1" fontId="4" fillId="0" borderId="0" xfId="1" applyNumberFormat="1" applyFont="1" applyAlignment="1">
      <alignment horizontal="right" vertical="top"/>
    </xf>
    <xf numFmtId="1" fontId="0" fillId="0" borderId="0" xfId="1" applyNumberFormat="1" applyFont="1" applyAlignment="1">
      <alignment horizontal="left"/>
    </xf>
    <xf numFmtId="1" fontId="4" fillId="0" borderId="4" xfId="1" applyNumberFormat="1" applyFont="1" applyBorder="1" applyAlignment="1">
      <alignment horizontal="right" vertical="top"/>
    </xf>
    <xf numFmtId="167" fontId="4" fillId="0" borderId="0" xfId="1" applyNumberFormat="1" applyFont="1" applyBorder="1" applyAlignment="1">
      <alignment horizontal="right" vertical="top"/>
    </xf>
    <xf numFmtId="167" fontId="0" fillId="0" borderId="0" xfId="1" applyNumberFormat="1" applyFont="1" applyBorder="1" applyAlignment="1">
      <alignment horizontal="left"/>
    </xf>
    <xf numFmtId="1" fontId="4" fillId="0" borderId="2" xfId="1" applyNumberFormat="1" applyFont="1" applyBorder="1" applyAlignment="1">
      <alignment horizontal="right" vertical="top"/>
    </xf>
    <xf numFmtId="1" fontId="4" fillId="0" borderId="0" xfId="1" applyNumberFormat="1" applyFont="1" applyBorder="1" applyAlignment="1">
      <alignment horizontal="right" vertical="top"/>
    </xf>
    <xf numFmtId="1" fontId="4" fillId="0" borderId="5" xfId="1" applyNumberFormat="1" applyFont="1" applyBorder="1" applyAlignment="1">
      <alignment horizontal="right" vertical="top"/>
    </xf>
    <xf numFmtId="167" fontId="8" fillId="0" borderId="0" xfId="0" applyNumberFormat="1" applyFont="1" applyAlignment="1">
      <alignment horizontal="right" vertical="top"/>
    </xf>
    <xf numFmtId="167" fontId="8" fillId="0" borderId="5" xfId="0" applyNumberFormat="1" applyFont="1" applyBorder="1" applyAlignment="1">
      <alignment horizontal="right" vertical="top"/>
    </xf>
    <xf numFmtId="169" fontId="4" fillId="0" borderId="0" xfId="1" applyNumberFormat="1" applyFont="1" applyAlignment="1">
      <alignment horizontal="right" vertical="top"/>
    </xf>
    <xf numFmtId="167" fontId="4" fillId="0" borderId="2" xfId="0" applyNumberFormat="1" applyFont="1" applyBorder="1" applyAlignment="1">
      <alignment horizontal="right" vertical="top"/>
    </xf>
    <xf numFmtId="167" fontId="4" fillId="0" borderId="4" xfId="0" applyNumberFormat="1" applyFont="1" applyBorder="1" applyAlignment="1">
      <alignment horizontal="right" vertical="top"/>
    </xf>
    <xf numFmtId="170" fontId="4" fillId="0" borderId="2" xfId="0" applyNumberFormat="1" applyFont="1" applyBorder="1" applyAlignment="1">
      <alignment horizontal="right" vertical="top"/>
    </xf>
    <xf numFmtId="170" fontId="4" fillId="0" borderId="0" xfId="0" applyNumberFormat="1" applyFont="1" applyAlignment="1">
      <alignment horizontal="right" vertical="top"/>
    </xf>
    <xf numFmtId="1" fontId="4" fillId="0" borderId="0" xfId="0" applyNumberFormat="1" applyFont="1" applyAlignment="1">
      <alignment horizontal="right" vertical="top"/>
    </xf>
    <xf numFmtId="1" fontId="0" fillId="0" borderId="0" xfId="0" applyNumberFormat="1" applyAlignment="1">
      <alignment horizontal="left"/>
    </xf>
    <xf numFmtId="1" fontId="4" fillId="0" borderId="2" xfId="0" applyNumberFormat="1" applyFont="1" applyBorder="1" applyAlignment="1">
      <alignment horizontal="right" vertical="top"/>
    </xf>
    <xf numFmtId="1" fontId="4" fillId="0" borderId="4" xfId="0" applyNumberFormat="1" applyFont="1" applyBorder="1" applyAlignment="1">
      <alignment horizontal="right" vertical="top"/>
    </xf>
    <xf numFmtId="9" fontId="4" fillId="0" borderId="2" xfId="2" applyFont="1" applyBorder="1" applyAlignment="1">
      <alignment horizontal="right" vertical="top"/>
    </xf>
    <xf numFmtId="9" fontId="4" fillId="0" borderId="5" xfId="2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9" fontId="4" fillId="0" borderId="0" xfId="2" applyFont="1" applyBorder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 vertical="top"/>
    </xf>
    <xf numFmtId="1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1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167" fontId="4" fillId="0" borderId="0" xfId="0" applyNumberFormat="1" applyFont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167" fontId="4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166" fontId="4" fillId="0" borderId="0" xfId="1" applyNumberFormat="1" applyFont="1" applyAlignment="1">
      <alignment horizontal="right" vertical="top"/>
    </xf>
    <xf numFmtId="167" fontId="4" fillId="0" borderId="0" xfId="1" applyNumberFormat="1" applyFont="1" applyAlignment="1">
      <alignment horizontal="right" vertical="top"/>
    </xf>
    <xf numFmtId="166" fontId="4" fillId="0" borderId="4" xfId="1" applyNumberFormat="1" applyFont="1" applyBorder="1" applyAlignment="1">
      <alignment horizontal="right" vertical="top"/>
    </xf>
    <xf numFmtId="167" fontId="4" fillId="0" borderId="4" xfId="1" applyNumberFormat="1" applyFont="1" applyBorder="1" applyAlignment="1">
      <alignment horizontal="right" vertical="top"/>
    </xf>
    <xf numFmtId="166" fontId="3" fillId="0" borderId="5" xfId="1" applyNumberFormat="1" applyFont="1" applyBorder="1" applyAlignment="1">
      <alignment horizontal="center" vertical="center"/>
    </xf>
    <xf numFmtId="166" fontId="1" fillId="0" borderId="0" xfId="1" applyNumberFormat="1" applyFont="1" applyAlignment="1">
      <alignment horizontal="center" vertical="center"/>
    </xf>
    <xf numFmtId="166" fontId="2" fillId="0" borderId="0" xfId="1" applyNumberFormat="1" applyFont="1" applyAlignment="1">
      <alignment horizontal="right" vertical="center"/>
    </xf>
    <xf numFmtId="166" fontId="3" fillId="0" borderId="1" xfId="1" applyNumberFormat="1" applyFont="1" applyBorder="1" applyAlignment="1">
      <alignment horizontal="center" vertical="center"/>
    </xf>
    <xf numFmtId="166" fontId="3" fillId="0" borderId="3" xfId="1" applyNumberFormat="1" applyFont="1" applyBorder="1" applyAlignment="1">
      <alignment horizontal="center" vertical="center"/>
    </xf>
    <xf numFmtId="166" fontId="4" fillId="0" borderId="2" xfId="1" applyNumberFormat="1" applyFont="1" applyBorder="1" applyAlignment="1">
      <alignment horizontal="right" vertical="top"/>
    </xf>
    <xf numFmtId="38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166" fontId="4" fillId="0" borderId="0" xfId="1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2247900</xdr:colOff>
      <xdr:row>4</xdr:row>
      <xdr:rowOff>215887</xdr:rowOff>
    </xdr:from>
    <xdr:to>
      <xdr:col>1</xdr:col>
      <xdr:colOff>1428750</xdr:colOff>
      <xdr:row>8</xdr:row>
      <xdr:rowOff>356246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65F209-9455-459F-BEB6-B099CE4DB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4156000" y="1200137"/>
          <a:ext cx="4022725" cy="4013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7"/>
  <sheetViews>
    <sheetView rightToLeft="1" tabSelected="1" view="pageBreakPreview" zoomScaleNormal="100" zoomScaleSheetLayoutView="100" workbookViewId="0">
      <selection activeCell="G5" sqref="G5"/>
    </sheetView>
  </sheetViews>
  <sheetFormatPr defaultRowHeight="37.5" customHeight="1" x14ac:dyDescent="0.4"/>
  <cols>
    <col min="1" max="1" width="72.7109375" style="20" customWidth="1"/>
    <col min="2" max="2" width="45.42578125" style="20" customWidth="1"/>
    <col min="3" max="3" width="10.7109375" style="20" customWidth="1"/>
    <col min="4" max="16384" width="9.140625" style="20"/>
  </cols>
  <sheetData>
    <row r="1" spans="1:3" ht="30" customHeight="1" x14ac:dyDescent="0.4">
      <c r="A1" s="83" t="s">
        <v>0</v>
      </c>
      <c r="B1" s="83"/>
      <c r="C1" s="83"/>
    </row>
    <row r="2" spans="1:3" ht="30" customHeight="1" x14ac:dyDescent="0.4">
      <c r="A2" s="83" t="s">
        <v>1</v>
      </c>
      <c r="B2" s="83"/>
      <c r="C2" s="83"/>
    </row>
    <row r="3" spans="1:3" ht="30" customHeight="1" x14ac:dyDescent="0.4">
      <c r="A3" s="83" t="s">
        <v>2</v>
      </c>
      <c r="B3" s="83"/>
      <c r="C3" s="83"/>
    </row>
    <row r="4" spans="1:3" ht="7.35" customHeight="1" x14ac:dyDescent="0.4">
      <c r="A4" s="84"/>
      <c r="B4" s="84"/>
      <c r="C4" s="84"/>
    </row>
    <row r="5" spans="1:3" ht="123.6" customHeight="1" x14ac:dyDescent="0.4">
      <c r="A5" s="84"/>
      <c r="B5" s="84"/>
      <c r="C5" s="84"/>
    </row>
    <row r="6" spans="1:3" ht="123.6" customHeight="1" x14ac:dyDescent="0.4">
      <c r="A6" s="84"/>
      <c r="B6" s="84"/>
      <c r="C6" s="84"/>
    </row>
    <row r="7" spans="1:3" ht="30" x14ac:dyDescent="0.4">
      <c r="A7" s="84"/>
      <c r="B7" s="84"/>
      <c r="C7" s="84"/>
    </row>
    <row r="8" spans="1:3" ht="30" x14ac:dyDescent="0.4">
      <c r="A8" s="84"/>
      <c r="B8" s="84"/>
      <c r="C8" s="84"/>
    </row>
    <row r="9" spans="1:3" ht="30" x14ac:dyDescent="0.4">
      <c r="A9" s="84"/>
      <c r="B9" s="84"/>
      <c r="C9" s="84"/>
    </row>
    <row r="10" spans="1:3" ht="30" x14ac:dyDescent="0.4">
      <c r="A10" s="84"/>
      <c r="B10" s="84"/>
      <c r="C10" s="84"/>
    </row>
    <row r="11" spans="1:3" ht="30" x14ac:dyDescent="0.4">
      <c r="A11" s="84"/>
      <c r="B11" s="84"/>
      <c r="C11" s="84"/>
    </row>
    <row r="12" spans="1:3" ht="30" x14ac:dyDescent="0.4">
      <c r="A12" s="84"/>
      <c r="B12" s="84"/>
      <c r="C12" s="84"/>
    </row>
    <row r="13" spans="1:3" ht="30" x14ac:dyDescent="0.4">
      <c r="A13" s="84"/>
      <c r="B13" s="84"/>
      <c r="C13" s="84"/>
    </row>
    <row r="14" spans="1:3" ht="30" x14ac:dyDescent="0.4">
      <c r="A14" s="84"/>
      <c r="B14" s="84"/>
      <c r="C14" s="84"/>
    </row>
    <row r="15" spans="1:3" ht="30" x14ac:dyDescent="0.4">
      <c r="A15" s="84"/>
      <c r="B15" s="84"/>
      <c r="C15" s="84"/>
    </row>
    <row r="16" spans="1:3" ht="30" x14ac:dyDescent="0.4">
      <c r="A16" s="84"/>
      <c r="B16" s="84"/>
      <c r="C16" s="84"/>
    </row>
    <row r="17" spans="1:3" ht="30" x14ac:dyDescent="0.4">
      <c r="A17" s="84"/>
      <c r="B17" s="84"/>
      <c r="C17" s="84"/>
    </row>
    <row r="18" spans="1:3" ht="30" x14ac:dyDescent="0.4">
      <c r="A18" s="84"/>
      <c r="B18" s="84"/>
      <c r="C18" s="84"/>
    </row>
    <row r="19" spans="1:3" ht="30" x14ac:dyDescent="0.4">
      <c r="A19" s="84"/>
      <c r="B19" s="84"/>
      <c r="C19" s="84"/>
    </row>
    <row r="20" spans="1:3" ht="30" x14ac:dyDescent="0.4">
      <c r="A20" s="84"/>
      <c r="B20" s="84"/>
      <c r="C20" s="84"/>
    </row>
    <row r="21" spans="1:3" ht="30" x14ac:dyDescent="0.4">
      <c r="A21" s="84"/>
      <c r="B21" s="84"/>
      <c r="C21" s="84"/>
    </row>
    <row r="22" spans="1:3" ht="30" x14ac:dyDescent="0.4">
      <c r="A22" s="84"/>
      <c r="B22" s="84"/>
      <c r="C22" s="84"/>
    </row>
    <row r="23" spans="1:3" ht="30" x14ac:dyDescent="0.4">
      <c r="A23" s="84"/>
      <c r="B23" s="84"/>
      <c r="C23" s="84"/>
    </row>
    <row r="24" spans="1:3" ht="30" x14ac:dyDescent="0.4">
      <c r="A24" s="84"/>
      <c r="B24" s="84"/>
      <c r="C24" s="84"/>
    </row>
    <row r="25" spans="1:3" ht="30" x14ac:dyDescent="0.4">
      <c r="A25" s="84"/>
      <c r="B25" s="84"/>
      <c r="C25" s="84"/>
    </row>
    <row r="26" spans="1:3" ht="30" x14ac:dyDescent="0.4">
      <c r="A26" s="84"/>
      <c r="B26" s="84"/>
      <c r="C26" s="84"/>
    </row>
    <row r="27" spans="1:3" ht="30" x14ac:dyDescent="0.4">
      <c r="A27" s="84"/>
      <c r="B27" s="84"/>
      <c r="C27" s="84"/>
    </row>
    <row r="28" spans="1:3" ht="30" x14ac:dyDescent="0.4">
      <c r="A28" s="84"/>
      <c r="B28" s="84"/>
      <c r="C28" s="84"/>
    </row>
    <row r="29" spans="1:3" ht="30" x14ac:dyDescent="0.4">
      <c r="A29" s="84"/>
      <c r="B29" s="84"/>
      <c r="C29" s="84"/>
    </row>
    <row r="30" spans="1:3" ht="30" x14ac:dyDescent="0.4">
      <c r="A30" s="84"/>
      <c r="B30" s="84"/>
      <c r="C30" s="84"/>
    </row>
    <row r="31" spans="1:3" ht="30" x14ac:dyDescent="0.4">
      <c r="A31" s="84"/>
      <c r="B31" s="84"/>
      <c r="C31" s="84"/>
    </row>
    <row r="32" spans="1:3" ht="30" x14ac:dyDescent="0.4">
      <c r="A32" s="84"/>
      <c r="B32" s="84"/>
      <c r="C32" s="84"/>
    </row>
    <row r="33" spans="1:3" ht="30" x14ac:dyDescent="0.4">
      <c r="A33" s="84"/>
      <c r="B33" s="84"/>
      <c r="C33" s="84"/>
    </row>
    <row r="34" spans="1:3" ht="30" x14ac:dyDescent="0.4">
      <c r="A34" s="84"/>
      <c r="B34" s="84"/>
      <c r="C34" s="84"/>
    </row>
    <row r="35" spans="1:3" ht="30" x14ac:dyDescent="0.4">
      <c r="A35" s="84"/>
      <c r="B35" s="84"/>
      <c r="C35" s="84"/>
    </row>
    <row r="36" spans="1:3" ht="30" x14ac:dyDescent="0.4">
      <c r="A36" s="84"/>
      <c r="B36" s="84"/>
      <c r="C36" s="84"/>
    </row>
    <row r="37" spans="1:3" ht="30" x14ac:dyDescent="0.4">
      <c r="A37" s="84"/>
      <c r="B37" s="84"/>
      <c r="C37" s="84"/>
    </row>
  </sheetData>
  <mergeCells count="4">
    <mergeCell ref="A1:C1"/>
    <mergeCell ref="A2:C2"/>
    <mergeCell ref="A3:C3"/>
    <mergeCell ref="A4:C37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view="pageBreakPreview" zoomScale="60" zoomScaleNormal="10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29.42578125" bestFit="1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21.75" customHeight="1" x14ac:dyDescent="0.2">
      <c r="A2" s="95" t="s">
        <v>93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ht="14.45" customHeight="1" x14ac:dyDescent="0.2"/>
    <row r="5" spans="1:10" ht="14.45" customHeight="1" x14ac:dyDescent="0.2">
      <c r="A5" s="1" t="s">
        <v>159</v>
      </c>
      <c r="B5" s="96" t="s">
        <v>160</v>
      </c>
      <c r="C5" s="96"/>
      <c r="D5" s="96"/>
      <c r="E5" s="96"/>
      <c r="F5" s="96"/>
      <c r="G5" s="96"/>
      <c r="H5" s="96"/>
      <c r="I5" s="96"/>
      <c r="J5" s="96"/>
    </row>
    <row r="6" spans="1:10" ht="14.45" customHeight="1" x14ac:dyDescent="0.2">
      <c r="D6" s="92" t="s">
        <v>111</v>
      </c>
      <c r="E6" s="92"/>
      <c r="F6" s="92"/>
      <c r="H6" s="92" t="s">
        <v>112</v>
      </c>
      <c r="I6" s="92"/>
      <c r="J6" s="92"/>
    </row>
    <row r="7" spans="1:10" ht="36.4" customHeight="1" x14ac:dyDescent="0.2">
      <c r="A7" s="92" t="s">
        <v>161</v>
      </c>
      <c r="B7" s="92"/>
      <c r="D7" s="18" t="s">
        <v>162</v>
      </c>
      <c r="E7" s="3"/>
      <c r="F7" s="18" t="s">
        <v>163</v>
      </c>
      <c r="H7" s="18" t="s">
        <v>162</v>
      </c>
      <c r="I7" s="3"/>
      <c r="J7" s="18" t="s">
        <v>163</v>
      </c>
    </row>
    <row r="8" spans="1:10" ht="21.75" customHeight="1" x14ac:dyDescent="0.2">
      <c r="A8" s="93" t="s">
        <v>117</v>
      </c>
      <c r="B8" s="93"/>
      <c r="D8" s="9">
        <v>12683</v>
      </c>
      <c r="F8" s="10"/>
      <c r="H8" s="9">
        <v>151569</v>
      </c>
      <c r="J8" s="10"/>
    </row>
    <row r="9" spans="1:10" ht="21.75" customHeight="1" x14ac:dyDescent="0.2">
      <c r="A9" s="85" t="s">
        <v>238</v>
      </c>
      <c r="B9" s="85"/>
      <c r="D9" s="9">
        <v>14087</v>
      </c>
      <c r="F9" s="10"/>
      <c r="H9" s="9">
        <v>151839</v>
      </c>
      <c r="J9" s="10"/>
    </row>
    <row r="10" spans="1:10" ht="21.75" customHeight="1" x14ac:dyDescent="0.2">
      <c r="A10" s="85" t="s">
        <v>237</v>
      </c>
      <c r="B10" s="85"/>
      <c r="D10" s="9">
        <v>17018442</v>
      </c>
      <c r="F10" s="10"/>
      <c r="H10" s="9">
        <v>39894142</v>
      </c>
      <c r="J10" s="10"/>
    </row>
    <row r="11" spans="1:10" ht="21.75" customHeight="1" x14ac:dyDescent="0.2">
      <c r="A11" s="85" t="s">
        <v>236</v>
      </c>
      <c r="B11" s="85"/>
      <c r="D11" s="9">
        <v>11008</v>
      </c>
      <c r="F11" s="10"/>
      <c r="H11" s="9">
        <v>99598</v>
      </c>
      <c r="J11" s="10"/>
    </row>
    <row r="12" spans="1:10" ht="21.75" customHeight="1" x14ac:dyDescent="0.2">
      <c r="A12" s="89" t="s">
        <v>65</v>
      </c>
      <c r="B12" s="89"/>
      <c r="D12" s="15">
        <f>SUM(D8:D11)</f>
        <v>17056220</v>
      </c>
      <c r="F12" s="15"/>
      <c r="H12" s="15">
        <f>SUM(H8:H11)</f>
        <v>40297148</v>
      </c>
      <c r="J12" s="15"/>
    </row>
    <row r="15" spans="1:10" x14ac:dyDescent="0.2">
      <c r="D15" s="19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9:B9"/>
    <mergeCell ref="A10:B10"/>
    <mergeCell ref="A11:B11"/>
    <mergeCell ref="A8:B8"/>
  </mergeCells>
  <pageMargins left="0.39" right="0.39" top="0.39" bottom="0.39" header="0" footer="0"/>
  <pageSetup scale="9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60" zoomScaleNormal="100" workbookViewId="0">
      <selection sqref="A1:F1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2.7109375" bestFit="1" customWidth="1"/>
    <col min="5" max="5" width="1.28515625" customWidth="1"/>
    <col min="6" max="6" width="15.140625" bestFit="1" customWidth="1"/>
    <col min="7" max="7" width="0.28515625" customWidth="1"/>
  </cols>
  <sheetData>
    <row r="1" spans="1:6" ht="29.1" customHeight="1" x14ac:dyDescent="0.2">
      <c r="A1" s="95" t="s">
        <v>0</v>
      </c>
      <c r="B1" s="95"/>
      <c r="C1" s="95"/>
      <c r="D1" s="95"/>
      <c r="E1" s="95"/>
      <c r="F1" s="95"/>
    </row>
    <row r="2" spans="1:6" ht="21.75" customHeight="1" x14ac:dyDescent="0.2">
      <c r="A2" s="95" t="s">
        <v>93</v>
      </c>
      <c r="B2" s="95"/>
      <c r="C2" s="95"/>
      <c r="D2" s="95"/>
      <c r="E2" s="95"/>
      <c r="F2" s="95"/>
    </row>
    <row r="3" spans="1:6" ht="21.75" customHeight="1" x14ac:dyDescent="0.2">
      <c r="A3" s="95" t="s">
        <v>2</v>
      </c>
      <c r="B3" s="95"/>
      <c r="C3" s="95"/>
      <c r="D3" s="95"/>
      <c r="E3" s="95"/>
      <c r="F3" s="95"/>
    </row>
    <row r="4" spans="1:6" ht="14.45" customHeight="1" x14ac:dyDescent="0.2"/>
    <row r="5" spans="1:6" ht="29.1" customHeight="1" x14ac:dyDescent="0.2">
      <c r="A5" s="1" t="s">
        <v>164</v>
      </c>
      <c r="B5" s="96" t="s">
        <v>107</v>
      </c>
      <c r="C5" s="96"/>
      <c r="D5" s="96"/>
      <c r="E5" s="96"/>
      <c r="F5" s="96"/>
    </row>
    <row r="6" spans="1:6" ht="14.45" customHeight="1" x14ac:dyDescent="0.2">
      <c r="D6" s="2" t="s">
        <v>111</v>
      </c>
      <c r="F6" s="2" t="s">
        <v>9</v>
      </c>
    </row>
    <row r="7" spans="1:6" ht="14.45" customHeight="1" x14ac:dyDescent="0.2">
      <c r="A7" s="92" t="s">
        <v>107</v>
      </c>
      <c r="B7" s="92"/>
      <c r="D7" s="4" t="s">
        <v>90</v>
      </c>
      <c r="F7" s="4" t="s">
        <v>90</v>
      </c>
    </row>
    <row r="8" spans="1:6" ht="21.75" customHeight="1" x14ac:dyDescent="0.2">
      <c r="A8" s="93" t="s">
        <v>107</v>
      </c>
      <c r="B8" s="93"/>
      <c r="D8" s="6">
        <v>0</v>
      </c>
      <c r="F8" s="6">
        <v>113336830</v>
      </c>
    </row>
    <row r="9" spans="1:6" ht="21.75" customHeight="1" x14ac:dyDescent="0.2">
      <c r="A9" s="87" t="s">
        <v>165</v>
      </c>
      <c r="B9" s="87"/>
      <c r="D9" s="13">
        <v>411296560</v>
      </c>
      <c r="F9" s="13">
        <v>2077494670</v>
      </c>
    </row>
    <row r="10" spans="1:6" ht="21.75" customHeight="1" x14ac:dyDescent="0.2">
      <c r="A10" s="89" t="s">
        <v>65</v>
      </c>
      <c r="B10" s="89"/>
      <c r="D10" s="15">
        <f>SUM(D8:D9)</f>
        <v>411296560</v>
      </c>
      <c r="F10" s="15">
        <f>SUM(F8:F9)</f>
        <v>2190831500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5"/>
  <sheetViews>
    <sheetView rightToLeft="1" view="pageBreakPreview" zoomScale="60" zoomScaleNormal="100" workbookViewId="0">
      <selection sqref="A1:S1"/>
    </sheetView>
  </sheetViews>
  <sheetFormatPr defaultRowHeight="12.75" x14ac:dyDescent="0.2"/>
  <cols>
    <col min="1" max="1" width="31.5703125" bestFit="1" customWidth="1"/>
    <col min="2" max="2" width="1.28515625" customWidth="1"/>
    <col min="3" max="3" width="16.85546875" customWidth="1"/>
    <col min="4" max="4" width="1.28515625" customWidth="1"/>
    <col min="5" max="5" width="20.140625" bestFit="1" customWidth="1"/>
    <col min="6" max="6" width="1.28515625" customWidth="1"/>
    <col min="7" max="7" width="15" bestFit="1" customWidth="1"/>
    <col min="8" max="8" width="1.28515625" customWidth="1"/>
    <col min="9" max="9" width="15.140625" bestFit="1" customWidth="1"/>
    <col min="10" max="10" width="1.28515625" customWidth="1"/>
    <col min="11" max="11" width="13.42578125" bestFit="1" customWidth="1"/>
    <col min="12" max="12" width="1.28515625" customWidth="1"/>
    <col min="13" max="13" width="15.5703125" customWidth="1"/>
    <col min="14" max="14" width="1.28515625" customWidth="1"/>
    <col min="15" max="15" width="16.28515625" bestFit="1" customWidth="1"/>
    <col min="16" max="16" width="1.28515625" customWidth="1"/>
    <col min="17" max="17" width="13.42578125" bestFit="1" customWidth="1"/>
    <col min="18" max="18" width="1.28515625" customWidth="1"/>
    <col min="19" max="19" width="16.140625" bestFit="1" customWidth="1"/>
    <col min="20" max="20" width="0.28515625" customWidth="1"/>
  </cols>
  <sheetData>
    <row r="1" spans="1:19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21.75" customHeight="1" x14ac:dyDescent="0.2">
      <c r="A2" s="95" t="s">
        <v>93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</row>
    <row r="4" spans="1:19" ht="14.45" customHeight="1" x14ac:dyDescent="0.2"/>
    <row r="5" spans="1:19" ht="14.45" customHeight="1" x14ac:dyDescent="0.2">
      <c r="A5" s="96" t="s">
        <v>114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</row>
    <row r="6" spans="1:19" ht="14.45" customHeight="1" x14ac:dyDescent="0.2">
      <c r="A6" s="92" t="s">
        <v>66</v>
      </c>
      <c r="C6" s="92" t="s">
        <v>166</v>
      </c>
      <c r="D6" s="92"/>
      <c r="E6" s="92"/>
      <c r="F6" s="92"/>
      <c r="G6" s="92"/>
      <c r="I6" s="92" t="s">
        <v>111</v>
      </c>
      <c r="J6" s="92"/>
      <c r="K6" s="92"/>
      <c r="L6" s="92"/>
      <c r="M6" s="92"/>
      <c r="O6" s="92" t="s">
        <v>112</v>
      </c>
      <c r="P6" s="92"/>
      <c r="Q6" s="92"/>
      <c r="R6" s="92"/>
      <c r="S6" s="92"/>
    </row>
    <row r="7" spans="1:19" ht="42" customHeight="1" x14ac:dyDescent="0.2">
      <c r="A7" s="92"/>
      <c r="C7" s="18" t="s">
        <v>167</v>
      </c>
      <c r="D7" s="3"/>
      <c r="E7" s="18" t="s">
        <v>168</v>
      </c>
      <c r="F7" s="3"/>
      <c r="G7" s="18" t="s">
        <v>169</v>
      </c>
      <c r="I7" s="18" t="s">
        <v>170</v>
      </c>
      <c r="J7" s="3"/>
      <c r="K7" s="18" t="s">
        <v>171</v>
      </c>
      <c r="L7" s="3"/>
      <c r="M7" s="18" t="s">
        <v>172</v>
      </c>
      <c r="O7" s="18" t="s">
        <v>170</v>
      </c>
      <c r="P7" s="3"/>
      <c r="Q7" s="18" t="s">
        <v>171</v>
      </c>
      <c r="R7" s="3"/>
      <c r="S7" s="18" t="s">
        <v>172</v>
      </c>
    </row>
    <row r="8" spans="1:19" ht="21.75" customHeight="1" x14ac:dyDescent="0.2">
      <c r="A8" s="5" t="s">
        <v>50</v>
      </c>
      <c r="C8" s="5" t="s">
        <v>173</v>
      </c>
      <c r="E8" s="6">
        <v>6000000</v>
      </c>
      <c r="G8" s="6">
        <v>450</v>
      </c>
      <c r="I8" s="6">
        <v>0</v>
      </c>
      <c r="K8" s="6">
        <v>0</v>
      </c>
      <c r="M8" s="6">
        <v>0</v>
      </c>
      <c r="O8" s="6">
        <v>2700000000</v>
      </c>
      <c r="Q8" s="6">
        <v>0</v>
      </c>
      <c r="S8" s="6">
        <v>2700000000</v>
      </c>
    </row>
    <row r="9" spans="1:19" ht="21.75" customHeight="1" x14ac:dyDescent="0.2">
      <c r="A9" s="8" t="s">
        <v>37</v>
      </c>
      <c r="C9" s="8" t="s">
        <v>174</v>
      </c>
      <c r="E9" s="9">
        <v>5000000</v>
      </c>
      <c r="G9" s="9">
        <v>1100</v>
      </c>
      <c r="I9" s="9">
        <v>0</v>
      </c>
      <c r="K9" s="9">
        <v>0</v>
      </c>
      <c r="M9" s="9">
        <v>0</v>
      </c>
      <c r="O9" s="9">
        <v>5500000000</v>
      </c>
      <c r="Q9" s="9">
        <v>0</v>
      </c>
      <c r="S9" s="9">
        <v>5500000000</v>
      </c>
    </row>
    <row r="10" spans="1:19" ht="21.75" customHeight="1" x14ac:dyDescent="0.2">
      <c r="A10" s="8" t="s">
        <v>38</v>
      </c>
      <c r="C10" s="8" t="s">
        <v>175</v>
      </c>
      <c r="E10" s="9">
        <v>5000000</v>
      </c>
      <c r="G10" s="9">
        <v>1170</v>
      </c>
      <c r="I10" s="9">
        <v>0</v>
      </c>
      <c r="K10" s="9">
        <v>0</v>
      </c>
      <c r="M10" s="9">
        <v>0</v>
      </c>
      <c r="O10" s="9">
        <v>5850000000</v>
      </c>
      <c r="Q10" s="9">
        <v>0</v>
      </c>
      <c r="S10" s="9">
        <v>5850000000</v>
      </c>
    </row>
    <row r="11" spans="1:19" ht="21.75" customHeight="1" x14ac:dyDescent="0.2">
      <c r="A11" s="8" t="s">
        <v>60</v>
      </c>
      <c r="C11" s="8" t="s">
        <v>176</v>
      </c>
      <c r="E11" s="9">
        <v>3000000</v>
      </c>
      <c r="G11" s="9">
        <v>370</v>
      </c>
      <c r="I11" s="9">
        <v>0</v>
      </c>
      <c r="K11" s="9">
        <v>0</v>
      </c>
      <c r="M11" s="9">
        <v>0</v>
      </c>
      <c r="O11" s="9">
        <v>1110000000</v>
      </c>
      <c r="Q11" s="9">
        <v>0</v>
      </c>
      <c r="S11" s="9">
        <v>1110000000</v>
      </c>
    </row>
    <row r="12" spans="1:19" ht="21.75" customHeight="1" x14ac:dyDescent="0.2">
      <c r="A12" s="8" t="s">
        <v>19</v>
      </c>
      <c r="C12" s="8" t="s">
        <v>177</v>
      </c>
      <c r="E12" s="9">
        <v>4000000</v>
      </c>
      <c r="G12" s="9">
        <v>135</v>
      </c>
      <c r="I12" s="9">
        <v>0</v>
      </c>
      <c r="K12" s="9">
        <v>0</v>
      </c>
      <c r="M12" s="9">
        <v>0</v>
      </c>
      <c r="O12" s="9">
        <v>540000000</v>
      </c>
      <c r="Q12" s="9">
        <v>0</v>
      </c>
      <c r="S12" s="9">
        <v>540000000</v>
      </c>
    </row>
    <row r="13" spans="1:19" ht="21.75" customHeight="1" x14ac:dyDescent="0.2">
      <c r="A13" s="8" t="s">
        <v>53</v>
      </c>
      <c r="C13" s="8" t="s">
        <v>176</v>
      </c>
      <c r="E13" s="9">
        <v>10000000</v>
      </c>
      <c r="G13" s="9">
        <v>115</v>
      </c>
      <c r="I13" s="9">
        <v>0</v>
      </c>
      <c r="K13" s="9">
        <v>0</v>
      </c>
      <c r="M13" s="9">
        <v>0</v>
      </c>
      <c r="O13" s="9">
        <v>1150000000</v>
      </c>
      <c r="Q13" s="9">
        <v>0</v>
      </c>
      <c r="S13" s="9">
        <v>1150000000</v>
      </c>
    </row>
    <row r="14" spans="1:19" ht="21.75" customHeight="1" x14ac:dyDescent="0.2">
      <c r="A14" s="8" t="s">
        <v>44</v>
      </c>
      <c r="C14" s="8" t="s">
        <v>178</v>
      </c>
      <c r="E14" s="9">
        <v>1400000</v>
      </c>
      <c r="G14" s="9">
        <v>955</v>
      </c>
      <c r="I14" s="9">
        <v>0</v>
      </c>
      <c r="K14" s="9">
        <v>0</v>
      </c>
      <c r="M14" s="9">
        <v>0</v>
      </c>
      <c r="O14" s="9">
        <v>1337000000</v>
      </c>
      <c r="Q14" s="9">
        <v>0</v>
      </c>
      <c r="S14" s="9">
        <v>1337000000</v>
      </c>
    </row>
    <row r="15" spans="1:19" ht="21.75" customHeight="1" x14ac:dyDescent="0.2">
      <c r="A15" s="8" t="s">
        <v>30</v>
      </c>
      <c r="C15" s="8" t="s">
        <v>179</v>
      </c>
      <c r="E15" s="9">
        <v>1700000</v>
      </c>
      <c r="G15" s="9">
        <v>1</v>
      </c>
      <c r="I15" s="9">
        <v>0</v>
      </c>
      <c r="K15" s="9">
        <v>0</v>
      </c>
      <c r="M15" s="9">
        <v>0</v>
      </c>
      <c r="O15" s="9">
        <v>1700000</v>
      </c>
      <c r="Q15" s="9">
        <v>0</v>
      </c>
      <c r="S15" s="9">
        <v>1700000</v>
      </c>
    </row>
    <row r="16" spans="1:19" ht="21.75" customHeight="1" x14ac:dyDescent="0.2">
      <c r="A16" s="8" t="s">
        <v>33</v>
      </c>
      <c r="C16" s="8" t="s">
        <v>176</v>
      </c>
      <c r="E16" s="9">
        <v>7000000</v>
      </c>
      <c r="G16" s="9">
        <v>55</v>
      </c>
      <c r="I16" s="9">
        <v>0</v>
      </c>
      <c r="K16" s="9">
        <v>0</v>
      </c>
      <c r="M16" s="9">
        <v>0</v>
      </c>
      <c r="O16" s="9">
        <v>385000000</v>
      </c>
      <c r="Q16" s="9">
        <v>0</v>
      </c>
      <c r="S16" s="9">
        <v>385000000</v>
      </c>
    </row>
    <row r="17" spans="1:19" ht="21.75" customHeight="1" x14ac:dyDescent="0.2">
      <c r="A17" s="8" t="s">
        <v>41</v>
      </c>
      <c r="C17" s="8" t="s">
        <v>176</v>
      </c>
      <c r="E17" s="9">
        <v>1700000</v>
      </c>
      <c r="G17" s="9">
        <v>2070</v>
      </c>
      <c r="I17" s="9">
        <v>0</v>
      </c>
      <c r="K17" s="9">
        <v>0</v>
      </c>
      <c r="M17" s="9">
        <v>0</v>
      </c>
      <c r="O17" s="9">
        <v>3519000000</v>
      </c>
      <c r="Q17" s="9">
        <v>0</v>
      </c>
      <c r="S17" s="9">
        <v>3519000000</v>
      </c>
    </row>
    <row r="18" spans="1:19" ht="21.75" customHeight="1" x14ac:dyDescent="0.2">
      <c r="A18" s="8" t="s">
        <v>22</v>
      </c>
      <c r="C18" s="8" t="s">
        <v>180</v>
      </c>
      <c r="E18" s="9">
        <v>7000000</v>
      </c>
      <c r="G18" s="9">
        <v>360</v>
      </c>
      <c r="I18" s="9">
        <v>0</v>
      </c>
      <c r="K18" s="9">
        <v>0</v>
      </c>
      <c r="M18" s="9">
        <v>0</v>
      </c>
      <c r="O18" s="9">
        <v>2520000000</v>
      </c>
      <c r="Q18" s="9">
        <v>0</v>
      </c>
      <c r="S18" s="9">
        <v>2520000000</v>
      </c>
    </row>
    <row r="19" spans="1:19" ht="21.75" customHeight="1" x14ac:dyDescent="0.2">
      <c r="A19" s="8" t="s">
        <v>59</v>
      </c>
      <c r="C19" s="8" t="s">
        <v>181</v>
      </c>
      <c r="E19" s="9">
        <v>11000000</v>
      </c>
      <c r="G19" s="9">
        <v>380</v>
      </c>
      <c r="I19" s="9">
        <v>0</v>
      </c>
      <c r="K19" s="9">
        <v>0</v>
      </c>
      <c r="M19" s="9">
        <v>0</v>
      </c>
      <c r="O19" s="9">
        <v>4180000000</v>
      </c>
      <c r="Q19" s="9">
        <v>0</v>
      </c>
      <c r="S19" s="9">
        <v>4180000000</v>
      </c>
    </row>
    <row r="20" spans="1:19" ht="21.75" customHeight="1" x14ac:dyDescent="0.2">
      <c r="A20" s="8" t="s">
        <v>20</v>
      </c>
      <c r="C20" s="8" t="s">
        <v>182</v>
      </c>
      <c r="E20" s="9">
        <v>8800000</v>
      </c>
      <c r="G20" s="9">
        <v>54</v>
      </c>
      <c r="I20" s="9">
        <v>0</v>
      </c>
      <c r="K20" s="9">
        <v>0</v>
      </c>
      <c r="M20" s="9">
        <v>0</v>
      </c>
      <c r="O20" s="9">
        <v>475200000</v>
      </c>
      <c r="Q20" s="9">
        <v>0</v>
      </c>
      <c r="S20" s="9">
        <v>475200000</v>
      </c>
    </row>
    <row r="21" spans="1:19" ht="21.75" customHeight="1" x14ac:dyDescent="0.2">
      <c r="A21" s="8" t="s">
        <v>51</v>
      </c>
      <c r="C21" s="8" t="s">
        <v>183</v>
      </c>
      <c r="E21" s="9">
        <v>12000000</v>
      </c>
      <c r="G21" s="9">
        <v>280</v>
      </c>
      <c r="I21" s="9">
        <v>0</v>
      </c>
      <c r="K21" s="9">
        <v>0</v>
      </c>
      <c r="M21" s="9">
        <v>0</v>
      </c>
      <c r="O21" s="9">
        <v>3360000000</v>
      </c>
      <c r="Q21" s="9">
        <v>0</v>
      </c>
      <c r="S21" s="9">
        <v>3360000000</v>
      </c>
    </row>
    <row r="22" spans="1:19" ht="21.75" customHeight="1" x14ac:dyDescent="0.2">
      <c r="A22" s="8" t="s">
        <v>56</v>
      </c>
      <c r="C22" s="8" t="s">
        <v>184</v>
      </c>
      <c r="E22" s="9">
        <v>6600000</v>
      </c>
      <c r="G22" s="9">
        <v>7</v>
      </c>
      <c r="I22" s="9">
        <v>0</v>
      </c>
      <c r="K22" s="9">
        <v>0</v>
      </c>
      <c r="M22" s="9">
        <v>0</v>
      </c>
      <c r="O22" s="9">
        <v>46200000</v>
      </c>
      <c r="Q22" s="9">
        <v>0</v>
      </c>
      <c r="S22" s="9">
        <v>46200000</v>
      </c>
    </row>
    <row r="23" spans="1:19" ht="21.75" customHeight="1" x14ac:dyDescent="0.2">
      <c r="A23" s="8" t="s">
        <v>40</v>
      </c>
      <c r="C23" s="8" t="s">
        <v>185</v>
      </c>
      <c r="E23" s="9">
        <v>550000</v>
      </c>
      <c r="G23" s="9">
        <v>6810</v>
      </c>
      <c r="I23" s="9">
        <v>0</v>
      </c>
      <c r="K23" s="9">
        <v>0</v>
      </c>
      <c r="M23" s="9">
        <v>0</v>
      </c>
      <c r="O23" s="9">
        <v>3745500000</v>
      </c>
      <c r="Q23" s="9">
        <v>0</v>
      </c>
      <c r="S23" s="9">
        <v>3745500000</v>
      </c>
    </row>
    <row r="24" spans="1:19" ht="21.75" customHeight="1" x14ac:dyDescent="0.2">
      <c r="A24" s="8" t="s">
        <v>46</v>
      </c>
      <c r="C24" s="8" t="s">
        <v>186</v>
      </c>
      <c r="E24" s="9">
        <v>1000000</v>
      </c>
      <c r="G24" s="9">
        <v>155</v>
      </c>
      <c r="I24" s="9">
        <v>0</v>
      </c>
      <c r="K24" s="9">
        <v>0</v>
      </c>
      <c r="M24" s="9">
        <v>0</v>
      </c>
      <c r="O24" s="9">
        <v>155000000</v>
      </c>
      <c r="Q24" s="9">
        <v>0</v>
      </c>
      <c r="S24" s="9">
        <v>155000000</v>
      </c>
    </row>
    <row r="25" spans="1:19" ht="21.75" customHeight="1" x14ac:dyDescent="0.2">
      <c r="A25" s="8" t="s">
        <v>138</v>
      </c>
      <c r="C25" s="8" t="s">
        <v>187</v>
      </c>
      <c r="E25" s="9">
        <v>1100000</v>
      </c>
      <c r="G25" s="9">
        <v>970</v>
      </c>
      <c r="I25" s="9">
        <v>0</v>
      </c>
      <c r="K25" s="9">
        <v>0</v>
      </c>
      <c r="M25" s="9">
        <v>0</v>
      </c>
      <c r="O25" s="9">
        <v>1067000000</v>
      </c>
      <c r="Q25" s="9">
        <v>0</v>
      </c>
      <c r="S25" s="9">
        <v>1067000000</v>
      </c>
    </row>
    <row r="26" spans="1:19" ht="21.75" customHeight="1" x14ac:dyDescent="0.2">
      <c r="A26" s="8" t="s">
        <v>131</v>
      </c>
      <c r="C26" s="8" t="s">
        <v>188</v>
      </c>
      <c r="E26" s="9">
        <v>22000</v>
      </c>
      <c r="G26" s="9">
        <v>38000</v>
      </c>
      <c r="I26" s="9">
        <v>0</v>
      </c>
      <c r="K26" s="9">
        <v>0</v>
      </c>
      <c r="M26" s="9">
        <v>0</v>
      </c>
      <c r="O26" s="9">
        <v>836000000</v>
      </c>
      <c r="Q26" s="9">
        <v>8501695</v>
      </c>
      <c r="S26" s="9">
        <v>827498305</v>
      </c>
    </row>
    <row r="27" spans="1:19" ht="21.75" customHeight="1" x14ac:dyDescent="0.2">
      <c r="A27" s="8" t="s">
        <v>45</v>
      </c>
      <c r="C27" s="8" t="s">
        <v>189</v>
      </c>
      <c r="E27" s="9">
        <v>4000000</v>
      </c>
      <c r="G27" s="9">
        <v>510</v>
      </c>
      <c r="I27" s="9">
        <v>2040000000</v>
      </c>
      <c r="K27" s="9">
        <v>64933687</v>
      </c>
      <c r="M27" s="9">
        <v>1975066313</v>
      </c>
      <c r="O27" s="9">
        <v>2040000000</v>
      </c>
      <c r="Q27" s="9">
        <v>64933687</v>
      </c>
      <c r="S27" s="9">
        <v>1975066313</v>
      </c>
    </row>
    <row r="28" spans="1:19" ht="21.75" customHeight="1" x14ac:dyDescent="0.2">
      <c r="A28" s="8" t="s">
        <v>32</v>
      </c>
      <c r="C28" s="8" t="s">
        <v>190</v>
      </c>
      <c r="E28" s="9">
        <v>1700000</v>
      </c>
      <c r="G28" s="9">
        <v>2000</v>
      </c>
      <c r="I28" s="9">
        <v>0</v>
      </c>
      <c r="K28" s="9">
        <v>0</v>
      </c>
      <c r="M28" s="9">
        <v>0</v>
      </c>
      <c r="O28" s="9">
        <v>3400000000</v>
      </c>
      <c r="Q28" s="9">
        <v>0</v>
      </c>
      <c r="S28" s="9">
        <v>3400000000</v>
      </c>
    </row>
    <row r="29" spans="1:19" ht="21.75" customHeight="1" x14ac:dyDescent="0.2">
      <c r="A29" s="8" t="s">
        <v>36</v>
      </c>
      <c r="C29" s="8" t="s">
        <v>188</v>
      </c>
      <c r="E29" s="9">
        <v>1000000</v>
      </c>
      <c r="G29" s="9">
        <v>3800</v>
      </c>
      <c r="I29" s="9">
        <v>0</v>
      </c>
      <c r="K29" s="9">
        <v>0</v>
      </c>
      <c r="M29" s="9">
        <v>0</v>
      </c>
      <c r="O29" s="9">
        <v>3800000000</v>
      </c>
      <c r="Q29" s="9">
        <v>157189757</v>
      </c>
      <c r="S29" s="9">
        <v>3642810243</v>
      </c>
    </row>
    <row r="30" spans="1:19" ht="21.75" customHeight="1" x14ac:dyDescent="0.2">
      <c r="A30" s="8" t="s">
        <v>61</v>
      </c>
      <c r="C30" s="8" t="s">
        <v>176</v>
      </c>
      <c r="E30" s="9">
        <v>5000000</v>
      </c>
      <c r="G30" s="9">
        <v>800</v>
      </c>
      <c r="I30" s="9">
        <v>0</v>
      </c>
      <c r="K30" s="9">
        <v>0</v>
      </c>
      <c r="M30" s="9">
        <v>0</v>
      </c>
      <c r="O30" s="9">
        <v>4000000000</v>
      </c>
      <c r="Q30" s="9">
        <v>0</v>
      </c>
      <c r="S30" s="9">
        <v>4000000000</v>
      </c>
    </row>
    <row r="31" spans="1:19" ht="21.75" customHeight="1" x14ac:dyDescent="0.2">
      <c r="A31" s="8" t="s">
        <v>128</v>
      </c>
      <c r="C31" s="8" t="s">
        <v>191</v>
      </c>
      <c r="E31" s="9">
        <v>2000000</v>
      </c>
      <c r="G31" s="9">
        <v>400</v>
      </c>
      <c r="I31" s="9">
        <v>0</v>
      </c>
      <c r="K31" s="9">
        <v>0</v>
      </c>
      <c r="M31" s="9">
        <v>0</v>
      </c>
      <c r="O31" s="9">
        <v>800000000</v>
      </c>
      <c r="Q31" s="9">
        <v>0</v>
      </c>
      <c r="S31" s="9">
        <v>800000000</v>
      </c>
    </row>
    <row r="32" spans="1:19" ht="21.75" customHeight="1" x14ac:dyDescent="0.2">
      <c r="A32" s="8" t="s">
        <v>34</v>
      </c>
      <c r="C32" s="8" t="s">
        <v>176</v>
      </c>
      <c r="E32" s="9">
        <v>6325000</v>
      </c>
      <c r="G32" s="9">
        <v>60</v>
      </c>
      <c r="I32" s="9">
        <v>0</v>
      </c>
      <c r="K32" s="9">
        <v>0</v>
      </c>
      <c r="M32" s="9">
        <v>0</v>
      </c>
      <c r="O32" s="9">
        <v>379500000</v>
      </c>
      <c r="Q32" s="9">
        <v>0</v>
      </c>
      <c r="S32" s="9">
        <v>379500000</v>
      </c>
    </row>
    <row r="33" spans="1:19" ht="21.75" customHeight="1" x14ac:dyDescent="0.2">
      <c r="A33" s="8" t="s">
        <v>48</v>
      </c>
      <c r="C33" s="8" t="s">
        <v>180</v>
      </c>
      <c r="E33" s="9">
        <v>1900000</v>
      </c>
      <c r="G33" s="9">
        <v>3000</v>
      </c>
      <c r="I33" s="9">
        <v>0</v>
      </c>
      <c r="K33" s="9">
        <v>0</v>
      </c>
      <c r="M33" s="9">
        <v>0</v>
      </c>
      <c r="O33" s="9">
        <v>5700000000</v>
      </c>
      <c r="Q33" s="9">
        <v>0</v>
      </c>
      <c r="S33" s="9">
        <v>5700000000</v>
      </c>
    </row>
    <row r="34" spans="1:19" ht="21.75" customHeight="1" x14ac:dyDescent="0.2">
      <c r="A34" s="8" t="s">
        <v>23</v>
      </c>
      <c r="C34" s="8" t="s">
        <v>176</v>
      </c>
      <c r="E34" s="9">
        <v>12000000</v>
      </c>
      <c r="G34" s="9">
        <v>160</v>
      </c>
      <c r="I34" s="9">
        <v>0</v>
      </c>
      <c r="K34" s="9">
        <v>0</v>
      </c>
      <c r="M34" s="9">
        <v>0</v>
      </c>
      <c r="O34" s="9">
        <v>1920000000</v>
      </c>
      <c r="Q34" s="9">
        <v>0</v>
      </c>
      <c r="S34" s="9">
        <v>1920000000</v>
      </c>
    </row>
    <row r="35" spans="1:19" ht="21.75" customHeight="1" x14ac:dyDescent="0.2">
      <c r="A35" s="8" t="s">
        <v>25</v>
      </c>
      <c r="C35" s="8" t="s">
        <v>192</v>
      </c>
      <c r="E35" s="9">
        <v>1400000</v>
      </c>
      <c r="G35" s="9">
        <v>5330</v>
      </c>
      <c r="I35" s="9">
        <v>0</v>
      </c>
      <c r="K35" s="9">
        <v>0</v>
      </c>
      <c r="M35" s="9">
        <v>0</v>
      </c>
      <c r="O35" s="9">
        <v>7462000000</v>
      </c>
      <c r="Q35" s="9">
        <v>164933691</v>
      </c>
      <c r="S35" s="9">
        <v>7297066309</v>
      </c>
    </row>
    <row r="36" spans="1:19" ht="21.75" customHeight="1" x14ac:dyDescent="0.2">
      <c r="A36" s="8" t="s">
        <v>58</v>
      </c>
      <c r="C36" s="8" t="s">
        <v>193</v>
      </c>
      <c r="E36" s="9">
        <v>7000000</v>
      </c>
      <c r="G36" s="9">
        <v>410</v>
      </c>
      <c r="I36" s="9">
        <v>0</v>
      </c>
      <c r="K36" s="9">
        <v>0</v>
      </c>
      <c r="M36" s="9">
        <v>0</v>
      </c>
      <c r="O36" s="9">
        <v>2870000000</v>
      </c>
      <c r="Q36" s="9">
        <v>1964408</v>
      </c>
      <c r="S36" s="9">
        <v>2868035592</v>
      </c>
    </row>
    <row r="37" spans="1:19" ht="21.75" customHeight="1" x14ac:dyDescent="0.2">
      <c r="A37" s="8" t="s">
        <v>27</v>
      </c>
      <c r="C37" s="8" t="s">
        <v>194</v>
      </c>
      <c r="E37" s="9">
        <v>200000</v>
      </c>
      <c r="G37" s="9">
        <v>10238</v>
      </c>
      <c r="I37" s="9">
        <v>0</v>
      </c>
      <c r="K37" s="9">
        <v>0</v>
      </c>
      <c r="M37" s="9">
        <v>0</v>
      </c>
      <c r="O37" s="9">
        <v>2047600000</v>
      </c>
      <c r="Q37" s="9">
        <v>0</v>
      </c>
      <c r="S37" s="9">
        <v>2047600000</v>
      </c>
    </row>
    <row r="38" spans="1:19" ht="21.75" customHeight="1" x14ac:dyDescent="0.2">
      <c r="A38" s="8" t="s">
        <v>35</v>
      </c>
      <c r="C38" s="8" t="s">
        <v>189</v>
      </c>
      <c r="E38" s="9">
        <v>30000000</v>
      </c>
      <c r="G38" s="9">
        <v>190</v>
      </c>
      <c r="I38" s="9">
        <v>5700000000</v>
      </c>
      <c r="K38" s="9">
        <v>235784636</v>
      </c>
      <c r="M38" s="9">
        <v>5464215364</v>
      </c>
      <c r="O38" s="9">
        <v>5700000000</v>
      </c>
      <c r="Q38" s="9">
        <v>235784636</v>
      </c>
      <c r="S38" s="9">
        <v>5464215364</v>
      </c>
    </row>
    <row r="39" spans="1:19" ht="21.75" customHeight="1" x14ac:dyDescent="0.2">
      <c r="A39" s="8" t="s">
        <v>39</v>
      </c>
      <c r="C39" s="8" t="s">
        <v>195</v>
      </c>
      <c r="E39" s="9">
        <v>2000000</v>
      </c>
      <c r="G39" s="9">
        <v>800</v>
      </c>
      <c r="I39" s="9">
        <v>0</v>
      </c>
      <c r="K39" s="9">
        <v>0</v>
      </c>
      <c r="M39" s="9">
        <v>0</v>
      </c>
      <c r="O39" s="9">
        <v>1600000000</v>
      </c>
      <c r="Q39" s="9">
        <v>0</v>
      </c>
      <c r="S39" s="9">
        <v>1600000000</v>
      </c>
    </row>
    <row r="40" spans="1:19" ht="21.75" customHeight="1" x14ac:dyDescent="0.2">
      <c r="A40" s="8" t="s">
        <v>148</v>
      </c>
      <c r="C40" s="8" t="s">
        <v>196</v>
      </c>
      <c r="E40" s="9">
        <v>5000000</v>
      </c>
      <c r="G40" s="9">
        <v>380</v>
      </c>
      <c r="I40" s="9">
        <v>0</v>
      </c>
      <c r="K40" s="9">
        <v>0</v>
      </c>
      <c r="M40" s="9">
        <v>0</v>
      </c>
      <c r="O40" s="9">
        <v>1900000000</v>
      </c>
      <c r="Q40" s="9">
        <v>0</v>
      </c>
      <c r="S40" s="9">
        <v>1900000000</v>
      </c>
    </row>
    <row r="41" spans="1:19" ht="21.75" customHeight="1" x14ac:dyDescent="0.2">
      <c r="A41" s="8" t="s">
        <v>49</v>
      </c>
      <c r="C41" s="8" t="s">
        <v>180</v>
      </c>
      <c r="E41" s="9">
        <v>4000000</v>
      </c>
      <c r="G41" s="9">
        <v>37</v>
      </c>
      <c r="I41" s="9">
        <v>0</v>
      </c>
      <c r="K41" s="9">
        <v>0</v>
      </c>
      <c r="M41" s="9">
        <v>0</v>
      </c>
      <c r="O41" s="9">
        <v>148000000</v>
      </c>
      <c r="Q41" s="9">
        <v>0</v>
      </c>
      <c r="S41" s="9">
        <v>148000000</v>
      </c>
    </row>
    <row r="42" spans="1:19" ht="21.75" customHeight="1" x14ac:dyDescent="0.2">
      <c r="A42" s="8" t="s">
        <v>26</v>
      </c>
      <c r="C42" s="8" t="s">
        <v>197</v>
      </c>
      <c r="E42" s="9">
        <v>7250000</v>
      </c>
      <c r="G42" s="9">
        <v>170</v>
      </c>
      <c r="I42" s="9">
        <v>0</v>
      </c>
      <c r="K42" s="9">
        <v>0</v>
      </c>
      <c r="M42" s="9">
        <v>0</v>
      </c>
      <c r="O42" s="9">
        <v>1232500000</v>
      </c>
      <c r="Q42" s="9">
        <v>0</v>
      </c>
      <c r="S42" s="9">
        <v>1232500000</v>
      </c>
    </row>
    <row r="43" spans="1:19" ht="21.75" customHeight="1" x14ac:dyDescent="0.2">
      <c r="A43" s="8" t="s">
        <v>54</v>
      </c>
      <c r="C43" s="8" t="s">
        <v>180</v>
      </c>
      <c r="E43" s="9">
        <v>6000000</v>
      </c>
      <c r="G43" s="9">
        <v>20</v>
      </c>
      <c r="I43" s="9">
        <v>0</v>
      </c>
      <c r="K43" s="9">
        <v>0</v>
      </c>
      <c r="M43" s="9">
        <v>0</v>
      </c>
      <c r="O43" s="9">
        <v>120000000</v>
      </c>
      <c r="Q43" s="9">
        <v>0</v>
      </c>
      <c r="S43" s="9">
        <v>120000000</v>
      </c>
    </row>
    <row r="44" spans="1:19" ht="21.75" customHeight="1" x14ac:dyDescent="0.2">
      <c r="A44" s="11" t="s">
        <v>29</v>
      </c>
      <c r="C44" s="11" t="s">
        <v>198</v>
      </c>
      <c r="E44" s="13">
        <v>1000000</v>
      </c>
      <c r="G44" s="13">
        <v>325</v>
      </c>
      <c r="I44" s="13">
        <v>0</v>
      </c>
      <c r="K44" s="13">
        <v>0</v>
      </c>
      <c r="M44" s="13">
        <v>0</v>
      </c>
      <c r="O44" s="13">
        <v>325000000</v>
      </c>
      <c r="Q44" s="13">
        <v>0</v>
      </c>
      <c r="S44" s="13">
        <v>325000000</v>
      </c>
    </row>
    <row r="45" spans="1:19" ht="21.75" customHeight="1" x14ac:dyDescent="0.2">
      <c r="A45" s="14" t="s">
        <v>65</v>
      </c>
      <c r="C45" s="15"/>
      <c r="E45" s="15"/>
      <c r="G45" s="15"/>
      <c r="I45" s="15">
        <f>SUM(I8:I44)</f>
        <v>7740000000</v>
      </c>
      <c r="K45" s="15">
        <f>SUM(K8:K44)</f>
        <v>300718323</v>
      </c>
      <c r="M45" s="15">
        <f>SUM(M8:M44)</f>
        <v>7439281677</v>
      </c>
      <c r="O45" s="15">
        <f>SUM(O8:O44)</f>
        <v>83922200000</v>
      </c>
      <c r="Q45" s="15">
        <f>SUM(Q8:Q44)</f>
        <v>633307874</v>
      </c>
      <c r="S45" s="15">
        <f>SUM(S8:S44)</f>
        <v>83288892126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3"/>
  <sheetViews>
    <sheetView rightToLeft="1" view="pageBreakPreview" zoomScale="60" zoomScaleNormal="100" workbookViewId="0">
      <selection sqref="A1:T1"/>
    </sheetView>
  </sheetViews>
  <sheetFormatPr defaultRowHeight="12.75" x14ac:dyDescent="0.2"/>
  <cols>
    <col min="1" max="1" width="30.85546875" bestFit="1" customWidth="1"/>
    <col min="2" max="2" width="2" bestFit="1" customWidth="1"/>
    <col min="3" max="3" width="16.85546875" customWidth="1"/>
    <col min="4" max="4" width="1.28515625" customWidth="1"/>
    <col min="5" max="5" width="12" bestFit="1" customWidth="1"/>
    <col min="6" max="7" width="1.28515625" customWidth="1"/>
    <col min="8" max="8" width="19.85546875" bestFit="1" customWidth="1"/>
    <col min="9" max="9" width="1.28515625" customWidth="1"/>
    <col min="10" max="10" width="15.140625" bestFit="1" customWidth="1"/>
    <col min="11" max="11" width="1.28515625" customWidth="1"/>
    <col min="12" max="12" width="11.85546875" bestFit="1" customWidth="1"/>
    <col min="13" max="13" width="1.28515625" customWidth="1"/>
    <col min="14" max="14" width="15.140625" bestFit="1" customWidth="1"/>
    <col min="15" max="15" width="1.28515625" customWidth="1"/>
    <col min="16" max="16" width="16.28515625" bestFit="1" customWidth="1"/>
    <col min="17" max="17" width="1.28515625" customWidth="1"/>
    <col min="18" max="18" width="11.85546875" bestFit="1" customWidth="1"/>
    <col min="19" max="19" width="1.28515625" customWidth="1"/>
    <col min="20" max="20" width="16.28515625" bestFit="1" customWidth="1"/>
    <col min="21" max="21" width="0.28515625" customWidth="1"/>
  </cols>
  <sheetData>
    <row r="1" spans="1:20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</row>
    <row r="2" spans="1:20" ht="21.75" customHeight="1" x14ac:dyDescent="0.2">
      <c r="A2" s="95" t="s">
        <v>93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</row>
    <row r="3" spans="1:20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</row>
    <row r="4" spans="1:20" ht="14.45" customHeight="1" x14ac:dyDescent="0.2"/>
    <row r="5" spans="1:20" ht="14.45" customHeight="1" x14ac:dyDescent="0.2">
      <c r="A5" s="96" t="s">
        <v>199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</row>
    <row r="6" spans="1:20" ht="14.45" customHeight="1" x14ac:dyDescent="0.2">
      <c r="A6" s="92" t="s">
        <v>96</v>
      </c>
      <c r="J6" s="92" t="s">
        <v>111</v>
      </c>
      <c r="K6" s="92"/>
      <c r="L6" s="92"/>
      <c r="M6" s="92"/>
      <c r="N6" s="92"/>
      <c r="P6" s="92" t="s">
        <v>112</v>
      </c>
      <c r="Q6" s="92"/>
      <c r="R6" s="92"/>
      <c r="S6" s="92"/>
      <c r="T6" s="92"/>
    </row>
    <row r="7" spans="1:20" ht="29.1" customHeight="1" x14ac:dyDescent="0.2">
      <c r="A7" s="92"/>
      <c r="C7" s="17" t="s">
        <v>200</v>
      </c>
      <c r="E7" s="111" t="s">
        <v>75</v>
      </c>
      <c r="F7" s="111"/>
      <c r="H7" s="17" t="s">
        <v>201</v>
      </c>
      <c r="J7" s="18" t="s">
        <v>202</v>
      </c>
      <c r="K7" s="3"/>
      <c r="L7" s="18" t="s">
        <v>171</v>
      </c>
      <c r="M7" s="3"/>
      <c r="N7" s="18" t="s">
        <v>203</v>
      </c>
      <c r="P7" s="18" t="s">
        <v>202</v>
      </c>
      <c r="Q7" s="3"/>
      <c r="R7" s="18" t="s">
        <v>171</v>
      </c>
      <c r="S7" s="3"/>
      <c r="T7" s="18" t="s">
        <v>203</v>
      </c>
    </row>
    <row r="8" spans="1:20" ht="21.75" customHeight="1" x14ac:dyDescent="0.2">
      <c r="A8" s="5" t="s">
        <v>84</v>
      </c>
      <c r="C8" s="3"/>
      <c r="E8" s="5" t="s">
        <v>86</v>
      </c>
      <c r="F8" s="3"/>
      <c r="H8" s="6">
        <v>23</v>
      </c>
      <c r="J8" s="6">
        <v>71656205</v>
      </c>
      <c r="L8" s="6">
        <v>0</v>
      </c>
      <c r="N8" s="6">
        <v>71656205</v>
      </c>
      <c r="P8" s="6">
        <v>71656205</v>
      </c>
      <c r="R8" s="6">
        <v>0</v>
      </c>
      <c r="T8" s="6">
        <v>71656205</v>
      </c>
    </row>
    <row r="9" spans="1:20" ht="21.75" customHeight="1" x14ac:dyDescent="0.2">
      <c r="A9" s="8" t="s">
        <v>81</v>
      </c>
      <c r="E9" s="8" t="s">
        <v>83</v>
      </c>
      <c r="H9" s="9">
        <v>23</v>
      </c>
      <c r="J9" s="9">
        <v>89390950</v>
      </c>
      <c r="L9" s="9">
        <v>0</v>
      </c>
      <c r="N9" s="9">
        <v>89390950</v>
      </c>
      <c r="P9" s="9">
        <v>89390950</v>
      </c>
      <c r="R9" s="9">
        <v>0</v>
      </c>
      <c r="T9" s="9">
        <v>89390950</v>
      </c>
    </row>
    <row r="10" spans="1:20" ht="21.75" customHeight="1" x14ac:dyDescent="0.2">
      <c r="A10" s="8" t="s">
        <v>77</v>
      </c>
      <c r="E10" s="8" t="s">
        <v>80</v>
      </c>
      <c r="H10" s="9">
        <v>23</v>
      </c>
      <c r="J10" s="9">
        <v>2894919530</v>
      </c>
      <c r="L10" s="9">
        <v>0</v>
      </c>
      <c r="N10" s="9">
        <v>2894919530</v>
      </c>
      <c r="P10" s="9">
        <v>12141229838</v>
      </c>
      <c r="R10" s="9">
        <v>0</v>
      </c>
      <c r="T10" s="9">
        <v>12141229838</v>
      </c>
    </row>
    <row r="11" spans="1:20" ht="21.75" customHeight="1" x14ac:dyDescent="0.2">
      <c r="A11" s="8" t="s">
        <v>156</v>
      </c>
      <c r="E11" s="8" t="s">
        <v>204</v>
      </c>
      <c r="H11" s="9">
        <v>23</v>
      </c>
      <c r="J11" s="9">
        <v>0</v>
      </c>
      <c r="L11" s="9">
        <v>0</v>
      </c>
      <c r="N11" s="9">
        <v>0</v>
      </c>
      <c r="P11" s="9">
        <v>1666621774</v>
      </c>
      <c r="R11" s="9">
        <v>0</v>
      </c>
      <c r="T11" s="9">
        <v>1666621774</v>
      </c>
    </row>
    <row r="12" spans="1:20" ht="21.75" customHeight="1" x14ac:dyDescent="0.2">
      <c r="A12" s="8" t="s">
        <v>158</v>
      </c>
      <c r="E12" s="8" t="s">
        <v>205</v>
      </c>
      <c r="H12" s="9">
        <v>23</v>
      </c>
      <c r="J12" s="9">
        <v>0</v>
      </c>
      <c r="L12" s="9">
        <v>0</v>
      </c>
      <c r="N12" s="9">
        <v>0</v>
      </c>
      <c r="P12" s="9">
        <v>1146598616</v>
      </c>
      <c r="R12" s="9">
        <v>0</v>
      </c>
      <c r="T12" s="9">
        <v>1146598616</v>
      </c>
    </row>
    <row r="13" spans="1:20" ht="21.75" customHeight="1" x14ac:dyDescent="0.2">
      <c r="A13" s="8" t="s">
        <v>155</v>
      </c>
      <c r="E13" s="8" t="s">
        <v>205</v>
      </c>
      <c r="H13" s="9">
        <v>23</v>
      </c>
      <c r="J13" s="9">
        <v>0</v>
      </c>
      <c r="L13" s="9">
        <v>0</v>
      </c>
      <c r="N13" s="9">
        <v>0</v>
      </c>
      <c r="P13" s="9">
        <v>118889649</v>
      </c>
      <c r="R13" s="9">
        <v>0</v>
      </c>
      <c r="T13" s="9">
        <v>118889649</v>
      </c>
    </row>
    <row r="14" spans="1:20" ht="21.75" customHeight="1" x14ac:dyDescent="0.2">
      <c r="A14" s="8" t="s">
        <v>157</v>
      </c>
      <c r="E14" s="8" t="s">
        <v>206</v>
      </c>
      <c r="H14" s="9">
        <v>23</v>
      </c>
      <c r="J14" s="9">
        <v>0</v>
      </c>
      <c r="L14" s="9">
        <v>0</v>
      </c>
      <c r="N14" s="9">
        <v>0</v>
      </c>
      <c r="P14" s="9">
        <v>3171386723</v>
      </c>
      <c r="R14" s="9">
        <v>0</v>
      </c>
      <c r="T14" s="9">
        <v>3171386723</v>
      </c>
    </row>
    <row r="15" spans="1:20" ht="21.75" customHeight="1" x14ac:dyDescent="0.2">
      <c r="A15" s="8" t="str" cm="1">
        <f t="array" ref="A15:B15">'درآمد سرمایه گذاری در اوراق به'!A16:B16</f>
        <v>اوراق تامین مالی جمعی ایساپاسا</v>
      </c>
      <c r="B15">
        <v>0</v>
      </c>
      <c r="E15" s="8" t="s">
        <v>225</v>
      </c>
      <c r="H15" s="9">
        <v>43</v>
      </c>
      <c r="J15" s="9">
        <f>'درآمد سرمایه گذاری در اوراق به'!D16</f>
        <v>0</v>
      </c>
      <c r="L15" s="9">
        <v>0</v>
      </c>
      <c r="N15" s="9">
        <f>J15</f>
        <v>0</v>
      </c>
      <c r="P15" s="9">
        <f>'درآمد سرمایه گذاری در اوراق به'!L16</f>
        <v>596830475</v>
      </c>
      <c r="R15" s="9">
        <v>0</v>
      </c>
      <c r="T15" s="9">
        <f>P15</f>
        <v>596830475</v>
      </c>
    </row>
    <row r="16" spans="1:20" ht="21.75" customHeight="1" x14ac:dyDescent="0.2">
      <c r="A16" s="8" t="str" cm="1">
        <f t="array" ref="A16:B16">'درآمد سرمایه گذاری در اوراق به'!A17:B17</f>
        <v>اوراق تامین مالی جمعی ایسا شمیم</v>
      </c>
      <c r="B16">
        <v>0</v>
      </c>
      <c r="E16" s="8" t="s">
        <v>226</v>
      </c>
      <c r="H16" s="9">
        <v>45</v>
      </c>
      <c r="J16" s="9">
        <f>'درآمد سرمایه گذاری در اوراق به'!D17</f>
        <v>479508180</v>
      </c>
      <c r="L16" s="9">
        <v>0</v>
      </c>
      <c r="N16" s="9">
        <f t="shared" ref="N16:N21" si="0">J16</f>
        <v>479508180</v>
      </c>
      <c r="P16" s="9">
        <f>'درآمد سرمایه گذاری در اوراق به'!L17</f>
        <v>1076338655</v>
      </c>
      <c r="R16" s="9">
        <v>0</v>
      </c>
      <c r="T16" s="9">
        <f t="shared" ref="T16:T21" si="1">P16</f>
        <v>1076338655</v>
      </c>
    </row>
    <row r="17" spans="1:20" ht="21.75" customHeight="1" x14ac:dyDescent="0.2">
      <c r="A17" s="8" t="str" cm="1">
        <f t="array" ref="A17:B17">'درآمد سرمایه گذاری در اوراق به'!A18:B18</f>
        <v>اوراق  تامین مالی جمعی ایساکران</v>
      </c>
      <c r="B17">
        <v>0</v>
      </c>
      <c r="E17" s="8" t="s">
        <v>228</v>
      </c>
      <c r="H17" s="9">
        <v>44</v>
      </c>
      <c r="J17" s="9">
        <f>'درآمد سرمایه گذاری در اوراق به'!D18</f>
        <v>395535275</v>
      </c>
      <c r="L17" s="9">
        <v>0</v>
      </c>
      <c r="N17" s="9">
        <f t="shared" si="0"/>
        <v>395535275</v>
      </c>
      <c r="P17" s="9">
        <f>'درآمد سرمایه گذاری در اوراق به'!L18</f>
        <v>992365750</v>
      </c>
      <c r="R17" s="9">
        <v>0</v>
      </c>
      <c r="T17" s="9">
        <f t="shared" si="1"/>
        <v>992365750</v>
      </c>
    </row>
    <row r="18" spans="1:20" ht="21.75" customHeight="1" x14ac:dyDescent="0.2">
      <c r="A18" s="8" t="str" cm="1">
        <f t="array" ref="A18:B18">'درآمد سرمایه گذاری در اوراق به'!A19:B19</f>
        <v>اوراق  تامین مالی جمعی ایساولوو</v>
      </c>
      <c r="B18">
        <v>0</v>
      </c>
      <c r="E18" s="8" t="s">
        <v>229</v>
      </c>
      <c r="H18" s="9">
        <v>44</v>
      </c>
      <c r="J18" s="9">
        <f>'درآمد سرمایه گذاری در اوراق به'!D19</f>
        <v>361643820</v>
      </c>
      <c r="L18" s="9">
        <v>0</v>
      </c>
      <c r="N18" s="9">
        <f t="shared" si="0"/>
        <v>361643820</v>
      </c>
      <c r="P18" s="9">
        <f>'درآمد سرمایه گذاری در اوراق به'!L19</f>
        <v>958474295</v>
      </c>
      <c r="R18" s="9">
        <v>0</v>
      </c>
      <c r="T18" s="9">
        <f t="shared" si="1"/>
        <v>958474295</v>
      </c>
    </row>
    <row r="19" spans="1:20" ht="21.75" customHeight="1" x14ac:dyDescent="0.2">
      <c r="A19" s="8" t="str" cm="1">
        <f t="array" ref="A19:B19">'درآمد سرمایه گذاری در اوراق به'!A20:B20</f>
        <v>اوراق  تامین مالی جمعی ایساخیام</v>
      </c>
      <c r="B19">
        <v>0</v>
      </c>
      <c r="E19" s="8" t="s">
        <v>231</v>
      </c>
      <c r="H19" s="9">
        <v>44</v>
      </c>
      <c r="J19" s="9">
        <f>'درآمد سرمایه گذاری در اوراق به'!D20</f>
        <v>397808250</v>
      </c>
      <c r="L19" s="9">
        <v>0</v>
      </c>
      <c r="N19" s="9">
        <f t="shared" si="0"/>
        <v>397808250</v>
      </c>
      <c r="P19" s="9">
        <f>'درآمد سرمایه گذاری در اوراق به'!L20</f>
        <v>994638725</v>
      </c>
      <c r="R19" s="9">
        <v>0</v>
      </c>
      <c r="T19" s="9">
        <f t="shared" si="1"/>
        <v>994638725</v>
      </c>
    </row>
    <row r="20" spans="1:20" ht="21.75" customHeight="1" x14ac:dyDescent="0.2">
      <c r="A20" s="8" t="str" cm="1">
        <f t="array" ref="A20:B20">'درآمد سرمایه گذاری در اوراق به'!A21:B21</f>
        <v>اوراق  تامین مالی جمعی ایساطوسی</v>
      </c>
      <c r="B20">
        <v>0</v>
      </c>
      <c r="E20" s="8" t="s">
        <v>233</v>
      </c>
      <c r="H20" s="9">
        <v>43</v>
      </c>
      <c r="J20" s="9">
        <f>'درآمد سرمایه گذاری در اوراق به'!D21</f>
        <v>178599330</v>
      </c>
      <c r="L20" s="9">
        <v>0</v>
      </c>
      <c r="N20" s="9">
        <f t="shared" si="0"/>
        <v>178599330</v>
      </c>
      <c r="P20" s="9">
        <f>'درآمد سرمایه گذاری در اوراق به'!L21</f>
        <v>775429805</v>
      </c>
      <c r="R20" s="9">
        <v>0</v>
      </c>
      <c r="T20" s="9">
        <f t="shared" si="1"/>
        <v>775429805</v>
      </c>
    </row>
    <row r="21" spans="1:20" ht="21.75" customHeight="1" x14ac:dyDescent="0.2">
      <c r="A21" s="8" t="str" cm="1">
        <f t="array" ref="A21:B21">'درآمد سرمایه گذاری در اوراق به'!A22:B22</f>
        <v>اوراق  تامین مالی جمعی ایساقطعه</v>
      </c>
      <c r="B21">
        <v>0</v>
      </c>
      <c r="E21" s="8" t="s">
        <v>235</v>
      </c>
      <c r="H21" s="9">
        <v>44</v>
      </c>
      <c r="J21" s="9">
        <f>'درآمد سرمایه گذاری در اوراق به'!D22</f>
        <v>904109580</v>
      </c>
      <c r="L21" s="9">
        <v>0</v>
      </c>
      <c r="N21" s="9">
        <f t="shared" si="0"/>
        <v>904109580</v>
      </c>
      <c r="P21" s="9">
        <f>'درآمد سرمایه گذاری در اوراق به'!L22</f>
        <v>1500940055</v>
      </c>
      <c r="R21" s="9">
        <v>0</v>
      </c>
      <c r="T21" s="9">
        <f t="shared" si="1"/>
        <v>1500940055</v>
      </c>
    </row>
    <row r="22" spans="1:20" ht="21.75" customHeight="1" thickBot="1" x14ac:dyDescent="0.25">
      <c r="A22" s="14" t="s">
        <v>65</v>
      </c>
      <c r="C22" s="15"/>
      <c r="E22" s="15"/>
      <c r="H22" s="15"/>
      <c r="J22" s="15">
        <f>SUM(J8:J21)</f>
        <v>5773171120</v>
      </c>
      <c r="L22" s="15">
        <f>SUM(L8:L21)</f>
        <v>0</v>
      </c>
      <c r="N22" s="15">
        <f>SUM(N8:N21)</f>
        <v>5773171120</v>
      </c>
      <c r="P22" s="15">
        <f>SUM(P8:P21)</f>
        <v>25300791515</v>
      </c>
      <c r="R22" s="15">
        <f>SUM(R8:R21)</f>
        <v>0</v>
      </c>
      <c r="T22" s="15">
        <f>SUM(T8:T21)</f>
        <v>25300791515</v>
      </c>
    </row>
    <row r="23" spans="1:20" ht="13.5" thickTop="1" x14ac:dyDescent="0.2"/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3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view="pageBreakPreview" zoomScale="60" zoomScaleNormal="100" workbookViewId="0">
      <selection sqref="A1:M1"/>
    </sheetView>
  </sheetViews>
  <sheetFormatPr defaultRowHeight="12.75" x14ac:dyDescent="0.2"/>
  <cols>
    <col min="1" max="1" width="11.85546875" bestFit="1" customWidth="1"/>
    <col min="2" max="2" width="1.28515625" customWidth="1"/>
    <col min="3" max="3" width="12" bestFit="1" customWidth="1"/>
    <col min="4" max="4" width="1.28515625" customWidth="1"/>
    <col min="5" max="5" width="11.85546875" bestFit="1" customWidth="1"/>
    <col min="6" max="6" width="1.28515625" customWidth="1"/>
    <col min="7" max="7" width="12" bestFit="1" customWidth="1"/>
    <col min="8" max="8" width="1.28515625" customWidth="1"/>
    <col min="9" max="9" width="12" bestFit="1" customWidth="1"/>
    <col min="10" max="10" width="1.28515625" customWidth="1"/>
    <col min="11" max="11" width="11.85546875" bestFit="1" customWidth="1"/>
    <col min="12" max="12" width="1.28515625" customWidth="1"/>
    <col min="13" max="13" width="12" bestFit="1" customWidth="1"/>
    <col min="14" max="14" width="0.28515625" customWidth="1"/>
  </cols>
  <sheetData>
    <row r="1" spans="1:13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21.75" customHeight="1" x14ac:dyDescent="0.2">
      <c r="A2" s="95" t="s">
        <v>93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1:13" ht="14.45" customHeight="1" x14ac:dyDescent="0.2"/>
    <row r="5" spans="1:13" ht="14.45" customHeight="1" x14ac:dyDescent="0.2">
      <c r="A5" s="96" t="s">
        <v>207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</row>
    <row r="6" spans="1:13" ht="14.45" customHeight="1" x14ac:dyDescent="0.2">
      <c r="A6" s="92" t="s">
        <v>96</v>
      </c>
      <c r="C6" s="92" t="s">
        <v>111</v>
      </c>
      <c r="D6" s="92"/>
      <c r="E6" s="92"/>
      <c r="F6" s="92"/>
      <c r="G6" s="92"/>
      <c r="I6" s="92" t="s">
        <v>112</v>
      </c>
      <c r="J6" s="92"/>
      <c r="K6" s="92"/>
      <c r="L6" s="92"/>
      <c r="M6" s="92"/>
    </row>
    <row r="7" spans="1:13" ht="29.1" customHeight="1" x14ac:dyDescent="0.2">
      <c r="A7" s="92"/>
      <c r="C7" s="18" t="s">
        <v>202</v>
      </c>
      <c r="D7" s="3"/>
      <c r="E7" s="18" t="s">
        <v>171</v>
      </c>
      <c r="F7" s="3"/>
      <c r="G7" s="18" t="s">
        <v>203</v>
      </c>
      <c r="I7" s="18" t="s">
        <v>202</v>
      </c>
      <c r="J7" s="3"/>
      <c r="K7" s="18" t="s">
        <v>171</v>
      </c>
      <c r="L7" s="3"/>
      <c r="M7" s="18" t="s">
        <v>203</v>
      </c>
    </row>
    <row r="8" spans="1:13" ht="21.75" customHeight="1" x14ac:dyDescent="0.2">
      <c r="A8" s="8" t="s">
        <v>117</v>
      </c>
      <c r="C8" s="9">
        <v>12683</v>
      </c>
      <c r="E8" s="9">
        <v>0</v>
      </c>
      <c r="G8" s="9">
        <v>12683</v>
      </c>
      <c r="I8" s="9">
        <v>151569</v>
      </c>
      <c r="K8" s="9"/>
      <c r="M8" s="9">
        <v>151569</v>
      </c>
    </row>
    <row r="9" spans="1:13" ht="21.75" customHeight="1" x14ac:dyDescent="0.2">
      <c r="A9" s="8" t="s">
        <v>238</v>
      </c>
      <c r="C9" s="9">
        <v>14087</v>
      </c>
      <c r="E9" s="9">
        <v>0</v>
      </c>
      <c r="G9" s="9">
        <v>14087</v>
      </c>
      <c r="I9" s="9">
        <v>151839</v>
      </c>
      <c r="K9" s="9">
        <v>0</v>
      </c>
      <c r="M9" s="9">
        <v>151839</v>
      </c>
    </row>
    <row r="10" spans="1:13" ht="21.75" customHeight="1" x14ac:dyDescent="0.2">
      <c r="A10" s="8" t="s">
        <v>237</v>
      </c>
      <c r="C10" s="9">
        <v>17018442</v>
      </c>
      <c r="E10" s="9">
        <v>0</v>
      </c>
      <c r="G10" s="9">
        <v>17018442</v>
      </c>
      <c r="I10" s="9">
        <v>39894142</v>
      </c>
      <c r="K10" s="9">
        <v>0</v>
      </c>
      <c r="M10" s="9">
        <v>39894142</v>
      </c>
    </row>
    <row r="11" spans="1:13" ht="21.75" customHeight="1" x14ac:dyDescent="0.2">
      <c r="A11" s="8" t="s">
        <v>236</v>
      </c>
      <c r="C11" s="9">
        <v>11008</v>
      </c>
      <c r="E11" s="9">
        <v>0</v>
      </c>
      <c r="G11" s="9">
        <v>11008</v>
      </c>
      <c r="I11" s="9">
        <v>99598</v>
      </c>
      <c r="K11" s="9">
        <v>0</v>
      </c>
      <c r="M11" s="9">
        <v>99598</v>
      </c>
    </row>
    <row r="12" spans="1:13" ht="21.75" customHeight="1" thickBot="1" x14ac:dyDescent="0.25">
      <c r="A12" s="14" t="s">
        <v>65</v>
      </c>
      <c r="C12" s="15">
        <f>SUM(C8:C11)</f>
        <v>17056220</v>
      </c>
      <c r="E12" s="15">
        <f>SUM(E8:E11)</f>
        <v>0</v>
      </c>
      <c r="G12" s="15">
        <f>SUM(G8:G11)</f>
        <v>17056220</v>
      </c>
      <c r="I12" s="15">
        <f>SUM(I8:I11)</f>
        <v>40297148</v>
      </c>
      <c r="K12" s="15">
        <f>SUM(K9:K11)</f>
        <v>0</v>
      </c>
      <c r="M12" s="15">
        <f>SUM(M8:M11)</f>
        <v>40297148</v>
      </c>
    </row>
    <row r="13" spans="1:13" x14ac:dyDescent="0.2">
      <c r="M13" s="5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84"/>
  <sheetViews>
    <sheetView rightToLeft="1" view="pageBreakPreview" zoomScale="60" zoomScaleNormal="100" workbookViewId="0">
      <selection sqref="A1:R1"/>
    </sheetView>
  </sheetViews>
  <sheetFormatPr defaultRowHeight="12.75" x14ac:dyDescent="0.2"/>
  <cols>
    <col min="1" max="1" width="31.5703125" style="24" bestFit="1" customWidth="1"/>
    <col min="2" max="2" width="1.28515625" style="24" customWidth="1"/>
    <col min="3" max="3" width="12.5703125" style="24" bestFit="1" customWidth="1"/>
    <col min="4" max="4" width="1.28515625" style="24" customWidth="1"/>
    <col min="5" max="5" width="18" style="24" bestFit="1" customWidth="1"/>
    <col min="6" max="6" width="1.28515625" style="24" customWidth="1"/>
    <col min="7" max="7" width="17.7109375" style="24" customWidth="1"/>
    <col min="8" max="8" width="1.28515625" style="24" customWidth="1"/>
    <col min="9" max="9" width="23.42578125" style="24" bestFit="1" customWidth="1"/>
    <col min="10" max="10" width="1.28515625" style="24" customWidth="1"/>
    <col min="11" max="11" width="13.7109375" style="24" bestFit="1" customWidth="1"/>
    <col min="12" max="12" width="1.28515625" style="24" customWidth="1"/>
    <col min="13" max="13" width="19.85546875" style="24" bestFit="1" customWidth="1"/>
    <col min="14" max="14" width="1.28515625" style="24" customWidth="1"/>
    <col min="15" max="15" width="19.42578125" style="24" bestFit="1" customWidth="1"/>
    <col min="16" max="16" width="1.28515625" style="24" customWidth="1"/>
    <col min="17" max="17" width="23.42578125" style="24" bestFit="1" customWidth="1"/>
    <col min="18" max="18" width="1.28515625" style="24" customWidth="1"/>
    <col min="19" max="19" width="0.28515625" style="24" customWidth="1"/>
    <col min="20" max="16384" width="9.140625" style="24"/>
  </cols>
  <sheetData>
    <row r="1" spans="1:18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1:18" ht="21.75" customHeight="1" x14ac:dyDescent="0.2">
      <c r="A2" s="103" t="s">
        <v>93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3" spans="1:18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</row>
    <row r="4" spans="1:18" ht="14.45" customHeight="1" x14ac:dyDescent="0.2"/>
    <row r="5" spans="1:18" ht="14.45" customHeight="1" x14ac:dyDescent="0.2">
      <c r="A5" s="104" t="s">
        <v>208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</row>
    <row r="6" spans="1:18" ht="14.45" customHeight="1" x14ac:dyDescent="0.2">
      <c r="A6" s="105" t="s">
        <v>96</v>
      </c>
      <c r="C6" s="105" t="s">
        <v>111</v>
      </c>
      <c r="D6" s="105"/>
      <c r="E6" s="105"/>
      <c r="F6" s="105"/>
      <c r="G6" s="105"/>
      <c r="H6" s="105"/>
      <c r="I6" s="105"/>
      <c r="K6" s="105" t="s">
        <v>112</v>
      </c>
      <c r="L6" s="105"/>
      <c r="M6" s="105"/>
      <c r="N6" s="105"/>
      <c r="O6" s="105"/>
      <c r="P6" s="105"/>
      <c r="Q6" s="105"/>
      <c r="R6" s="105"/>
    </row>
    <row r="7" spans="1:18" ht="39.950000000000003" customHeight="1" x14ac:dyDescent="0.2">
      <c r="A7" s="105"/>
      <c r="C7" s="40" t="s">
        <v>13</v>
      </c>
      <c r="D7" s="27"/>
      <c r="E7" s="40" t="s">
        <v>209</v>
      </c>
      <c r="F7" s="27"/>
      <c r="G7" s="40" t="s">
        <v>210</v>
      </c>
      <c r="H7" s="27"/>
      <c r="I7" s="40" t="s">
        <v>211</v>
      </c>
      <c r="K7" s="40" t="s">
        <v>13</v>
      </c>
      <c r="L7" s="27"/>
      <c r="M7" s="40" t="s">
        <v>209</v>
      </c>
      <c r="N7" s="27"/>
      <c r="O7" s="40" t="s">
        <v>210</v>
      </c>
      <c r="P7" s="27"/>
      <c r="Q7" s="40" t="s">
        <v>211</v>
      </c>
      <c r="R7" s="44"/>
    </row>
    <row r="8" spans="1:18" ht="21.75" customHeight="1" x14ac:dyDescent="0.2">
      <c r="A8" s="29" t="s">
        <v>30</v>
      </c>
      <c r="C8" s="45">
        <v>5000001</v>
      </c>
      <c r="D8" s="46"/>
      <c r="E8" s="45">
        <v>10242293653</v>
      </c>
      <c r="F8" s="46"/>
      <c r="G8" s="45">
        <v>10672687634</v>
      </c>
      <c r="H8" s="46"/>
      <c r="I8" s="45">
        <v>-430393981</v>
      </c>
      <c r="J8" s="46"/>
      <c r="K8" s="45">
        <v>9000001</v>
      </c>
      <c r="L8" s="46"/>
      <c r="M8" s="45">
        <v>31719173590</v>
      </c>
      <c r="N8" s="46"/>
      <c r="O8" s="45">
        <v>30084496034</v>
      </c>
      <c r="P8" s="46"/>
      <c r="Q8" s="47">
        <v>1634677556</v>
      </c>
      <c r="R8" s="43"/>
    </row>
    <row r="9" spans="1:18" ht="21.75" customHeight="1" x14ac:dyDescent="0.2">
      <c r="A9" s="30" t="s">
        <v>52</v>
      </c>
      <c r="C9" s="48">
        <v>2400000</v>
      </c>
      <c r="D9" s="46"/>
      <c r="E9" s="48">
        <v>9013226187</v>
      </c>
      <c r="F9" s="46"/>
      <c r="G9" s="48">
        <v>7427686442</v>
      </c>
      <c r="H9" s="46"/>
      <c r="I9" s="48">
        <v>1585539745</v>
      </c>
      <c r="J9" s="46"/>
      <c r="K9" s="48">
        <v>4945614</v>
      </c>
      <c r="L9" s="46"/>
      <c r="M9" s="48">
        <v>27829469099</v>
      </c>
      <c r="N9" s="46"/>
      <c r="O9" s="48">
        <v>26001318601</v>
      </c>
      <c r="P9" s="46"/>
      <c r="Q9" s="49">
        <v>1828150498</v>
      </c>
      <c r="R9" s="38"/>
    </row>
    <row r="10" spans="1:18" ht="21.75" customHeight="1" x14ac:dyDescent="0.2">
      <c r="A10" s="30" t="s">
        <v>47</v>
      </c>
      <c r="C10" s="48">
        <v>1200000</v>
      </c>
      <c r="D10" s="46"/>
      <c r="E10" s="48">
        <v>3553529952</v>
      </c>
      <c r="F10" s="46"/>
      <c r="G10" s="48">
        <v>3080055615</v>
      </c>
      <c r="H10" s="46"/>
      <c r="I10" s="48">
        <v>473474337</v>
      </c>
      <c r="J10" s="46"/>
      <c r="K10" s="48">
        <v>5200000</v>
      </c>
      <c r="L10" s="46"/>
      <c r="M10" s="48">
        <v>12957243005</v>
      </c>
      <c r="N10" s="46"/>
      <c r="O10" s="48">
        <v>12486126557</v>
      </c>
      <c r="P10" s="46"/>
      <c r="Q10" s="49">
        <v>471116448</v>
      </c>
      <c r="R10" s="38"/>
    </row>
    <row r="11" spans="1:18" ht="21.75" customHeight="1" x14ac:dyDescent="0.2">
      <c r="A11" s="30" t="s">
        <v>55</v>
      </c>
      <c r="C11" s="48">
        <v>300000</v>
      </c>
      <c r="D11" s="46"/>
      <c r="E11" s="48">
        <v>19563898113</v>
      </c>
      <c r="F11" s="46"/>
      <c r="G11" s="48">
        <v>19193250797</v>
      </c>
      <c r="H11" s="46"/>
      <c r="I11" s="48">
        <v>370647316</v>
      </c>
      <c r="J11" s="46"/>
      <c r="K11" s="48">
        <v>800000</v>
      </c>
      <c r="L11" s="46"/>
      <c r="M11" s="48">
        <v>49168932044</v>
      </c>
      <c r="N11" s="46"/>
      <c r="O11" s="48">
        <v>47757209697</v>
      </c>
      <c r="P11" s="46"/>
      <c r="Q11" s="49">
        <v>1411722347</v>
      </c>
      <c r="R11" s="38"/>
    </row>
    <row r="12" spans="1:18" ht="21.75" customHeight="1" x14ac:dyDescent="0.2">
      <c r="A12" s="30" t="s">
        <v>33</v>
      </c>
      <c r="C12" s="48">
        <v>2561373</v>
      </c>
      <c r="D12" s="46"/>
      <c r="E12" s="48">
        <v>5985604859</v>
      </c>
      <c r="F12" s="46"/>
      <c r="G12" s="48">
        <v>8178777172</v>
      </c>
      <c r="H12" s="46"/>
      <c r="I12" s="48">
        <v>-2193172313</v>
      </c>
      <c r="J12" s="46"/>
      <c r="K12" s="48">
        <v>8860952</v>
      </c>
      <c r="L12" s="46"/>
      <c r="M12" s="48">
        <v>21390776295</v>
      </c>
      <c r="N12" s="46"/>
      <c r="O12" s="48">
        <v>27922137624</v>
      </c>
      <c r="P12" s="46"/>
      <c r="Q12" s="49">
        <v>-6531361329</v>
      </c>
      <c r="R12" s="38"/>
    </row>
    <row r="13" spans="1:18" ht="21.75" customHeight="1" x14ac:dyDescent="0.2">
      <c r="A13" s="30" t="s">
        <v>50</v>
      </c>
      <c r="C13" s="48">
        <v>7000000</v>
      </c>
      <c r="D13" s="46"/>
      <c r="E13" s="48">
        <v>15037946232</v>
      </c>
      <c r="F13" s="46"/>
      <c r="G13" s="48">
        <v>17084114854</v>
      </c>
      <c r="H13" s="46"/>
      <c r="I13" s="48">
        <v>-2046168622</v>
      </c>
      <c r="J13" s="46"/>
      <c r="K13" s="48">
        <v>7000000</v>
      </c>
      <c r="L13" s="46"/>
      <c r="M13" s="48">
        <v>15037946232</v>
      </c>
      <c r="N13" s="46"/>
      <c r="O13" s="48">
        <v>17084114854</v>
      </c>
      <c r="P13" s="46"/>
      <c r="Q13" s="49">
        <v>-2046168622</v>
      </c>
      <c r="R13" s="38"/>
    </row>
    <row r="14" spans="1:18" ht="21.75" customHeight="1" x14ac:dyDescent="0.2">
      <c r="A14" s="30" t="s">
        <v>24</v>
      </c>
      <c r="C14" s="48">
        <v>600000</v>
      </c>
      <c r="D14" s="46"/>
      <c r="E14" s="48">
        <v>24546109601</v>
      </c>
      <c r="F14" s="46"/>
      <c r="G14" s="48">
        <v>23122037330</v>
      </c>
      <c r="H14" s="46"/>
      <c r="I14" s="48">
        <v>1424072271</v>
      </c>
      <c r="J14" s="46"/>
      <c r="K14" s="48">
        <v>1322753</v>
      </c>
      <c r="L14" s="46"/>
      <c r="M14" s="48">
        <v>60997695941</v>
      </c>
      <c r="N14" s="46"/>
      <c r="O14" s="48">
        <v>50537676593</v>
      </c>
      <c r="P14" s="46"/>
      <c r="Q14" s="49">
        <v>10460019348</v>
      </c>
      <c r="R14" s="38"/>
    </row>
    <row r="15" spans="1:18" ht="21.75" customHeight="1" x14ac:dyDescent="0.2">
      <c r="A15" s="30" t="s">
        <v>27</v>
      </c>
      <c r="C15" s="48">
        <v>200000</v>
      </c>
      <c r="D15" s="46"/>
      <c r="E15" s="48">
        <v>16431646705</v>
      </c>
      <c r="F15" s="46"/>
      <c r="G15" s="48">
        <v>17463009588</v>
      </c>
      <c r="H15" s="46"/>
      <c r="I15" s="48">
        <v>-1031362883</v>
      </c>
      <c r="J15" s="46"/>
      <c r="K15" s="48">
        <v>522840</v>
      </c>
      <c r="L15" s="46"/>
      <c r="M15" s="48">
        <v>45331533522</v>
      </c>
      <c r="N15" s="46"/>
      <c r="O15" s="48">
        <v>49257539360</v>
      </c>
      <c r="P15" s="46"/>
      <c r="Q15" s="49">
        <v>-3926005838</v>
      </c>
      <c r="R15" s="38"/>
    </row>
    <row r="16" spans="1:18" ht="21.75" customHeight="1" x14ac:dyDescent="0.2">
      <c r="A16" s="30" t="s">
        <v>63</v>
      </c>
      <c r="C16" s="48">
        <v>562500</v>
      </c>
      <c r="D16" s="46"/>
      <c r="E16" s="48">
        <v>5927023195</v>
      </c>
      <c r="F16" s="46"/>
      <c r="G16" s="48">
        <v>4960124706</v>
      </c>
      <c r="H16" s="46"/>
      <c r="I16" s="48">
        <v>966898489</v>
      </c>
      <c r="J16" s="46"/>
      <c r="K16" s="48">
        <v>562500</v>
      </c>
      <c r="L16" s="46"/>
      <c r="M16" s="48">
        <v>5927023195</v>
      </c>
      <c r="N16" s="46"/>
      <c r="O16" s="48">
        <v>4960124706</v>
      </c>
      <c r="P16" s="46"/>
      <c r="Q16" s="49">
        <v>966898489</v>
      </c>
      <c r="R16" s="38"/>
    </row>
    <row r="17" spans="1:18" ht="21.75" customHeight="1" x14ac:dyDescent="0.2">
      <c r="A17" s="30" t="s">
        <v>56</v>
      </c>
      <c r="C17" s="48">
        <v>52104</v>
      </c>
      <c r="D17" s="46"/>
      <c r="E17" s="48">
        <v>190857893</v>
      </c>
      <c r="F17" s="46"/>
      <c r="G17" s="48">
        <v>226420042</v>
      </c>
      <c r="H17" s="46"/>
      <c r="I17" s="48">
        <v>-35562149</v>
      </c>
      <c r="J17" s="46"/>
      <c r="K17" s="48">
        <v>10852104</v>
      </c>
      <c r="L17" s="46"/>
      <c r="M17" s="48">
        <v>50536501631</v>
      </c>
      <c r="N17" s="46"/>
      <c r="O17" s="48">
        <v>51206865170</v>
      </c>
      <c r="P17" s="46"/>
      <c r="Q17" s="49">
        <v>-670363539</v>
      </c>
      <c r="R17" s="38"/>
    </row>
    <row r="18" spans="1:18" ht="21.75" customHeight="1" x14ac:dyDescent="0.2">
      <c r="A18" s="30" t="s">
        <v>49</v>
      </c>
      <c r="C18" s="48">
        <v>3800000</v>
      </c>
      <c r="D18" s="46"/>
      <c r="E18" s="48">
        <v>19343864143</v>
      </c>
      <c r="F18" s="46"/>
      <c r="G18" s="48">
        <v>26934422287</v>
      </c>
      <c r="H18" s="46"/>
      <c r="I18" s="48">
        <v>-7590558144</v>
      </c>
      <c r="J18" s="46"/>
      <c r="K18" s="48">
        <v>8823988</v>
      </c>
      <c r="L18" s="46"/>
      <c r="M18" s="48">
        <v>51623493805</v>
      </c>
      <c r="N18" s="46"/>
      <c r="O18" s="48">
        <v>62129119539</v>
      </c>
      <c r="P18" s="46"/>
      <c r="Q18" s="49">
        <v>-10505625734</v>
      </c>
      <c r="R18" s="38"/>
    </row>
    <row r="19" spans="1:18" ht="21.75" customHeight="1" x14ac:dyDescent="0.2">
      <c r="A19" s="30" t="s">
        <v>54</v>
      </c>
      <c r="C19" s="48">
        <v>3600000</v>
      </c>
      <c r="D19" s="46"/>
      <c r="E19" s="48">
        <v>3423569674</v>
      </c>
      <c r="F19" s="46"/>
      <c r="G19" s="48">
        <v>3395094552</v>
      </c>
      <c r="H19" s="46"/>
      <c r="I19" s="48">
        <v>28475122</v>
      </c>
      <c r="J19" s="46"/>
      <c r="K19" s="48">
        <v>13600000</v>
      </c>
      <c r="L19" s="46"/>
      <c r="M19" s="48">
        <v>17857573323</v>
      </c>
      <c r="N19" s="46"/>
      <c r="O19" s="48">
        <v>16487774152</v>
      </c>
      <c r="P19" s="46"/>
      <c r="Q19" s="49">
        <v>1369799171</v>
      </c>
      <c r="R19" s="38"/>
    </row>
    <row r="20" spans="1:18" ht="21.75" customHeight="1" x14ac:dyDescent="0.2">
      <c r="A20" s="30" t="s">
        <v>23</v>
      </c>
      <c r="C20" s="48">
        <v>10000000</v>
      </c>
      <c r="D20" s="46"/>
      <c r="E20" s="48">
        <v>25471003346</v>
      </c>
      <c r="F20" s="46"/>
      <c r="G20" s="48">
        <v>25303459706</v>
      </c>
      <c r="H20" s="46"/>
      <c r="I20" s="48">
        <v>167543640</v>
      </c>
      <c r="J20" s="46"/>
      <c r="K20" s="48">
        <v>28400000</v>
      </c>
      <c r="L20" s="46"/>
      <c r="M20" s="48">
        <v>80207786211</v>
      </c>
      <c r="N20" s="46"/>
      <c r="O20" s="48">
        <v>86382933625</v>
      </c>
      <c r="P20" s="46"/>
      <c r="Q20" s="49">
        <v>-6175147414</v>
      </c>
      <c r="R20" s="38"/>
    </row>
    <row r="21" spans="1:18" ht="21.75" customHeight="1" x14ac:dyDescent="0.2">
      <c r="A21" s="30" t="s">
        <v>43</v>
      </c>
      <c r="C21" s="48">
        <v>3513</v>
      </c>
      <c r="D21" s="46"/>
      <c r="E21" s="48">
        <v>48889802158</v>
      </c>
      <c r="F21" s="46"/>
      <c r="G21" s="48">
        <v>27185881563</v>
      </c>
      <c r="H21" s="46"/>
      <c r="I21" s="48">
        <v>21703920595</v>
      </c>
      <c r="J21" s="46"/>
      <c r="K21" s="48">
        <v>3513</v>
      </c>
      <c r="L21" s="46"/>
      <c r="M21" s="48">
        <v>48889802158</v>
      </c>
      <c r="N21" s="46"/>
      <c r="O21" s="48">
        <v>27185881563</v>
      </c>
      <c r="P21" s="46"/>
      <c r="Q21" s="49">
        <v>21703920595</v>
      </c>
      <c r="R21" s="38"/>
    </row>
    <row r="22" spans="1:18" ht="21.75" customHeight="1" x14ac:dyDescent="0.2">
      <c r="A22" s="30" t="s">
        <v>64</v>
      </c>
      <c r="C22" s="48">
        <v>2283</v>
      </c>
      <c r="D22" s="46"/>
      <c r="E22" s="48">
        <v>14501571</v>
      </c>
      <c r="F22" s="46"/>
      <c r="G22" s="48">
        <v>11580979</v>
      </c>
      <c r="H22" s="46"/>
      <c r="I22" s="48">
        <v>2920592</v>
      </c>
      <c r="J22" s="46"/>
      <c r="K22" s="48">
        <v>2283</v>
      </c>
      <c r="L22" s="46"/>
      <c r="M22" s="48">
        <v>14501571</v>
      </c>
      <c r="N22" s="46"/>
      <c r="O22" s="48">
        <v>11580979</v>
      </c>
      <c r="P22" s="46"/>
      <c r="Q22" s="49">
        <v>2920592</v>
      </c>
      <c r="R22" s="38"/>
    </row>
    <row r="23" spans="1:18" ht="21.75" customHeight="1" x14ac:dyDescent="0.2">
      <c r="A23" s="30" t="s">
        <v>117</v>
      </c>
      <c r="C23" s="59">
        <v>0</v>
      </c>
      <c r="D23" s="60"/>
      <c r="E23" s="59">
        <v>0</v>
      </c>
      <c r="F23" s="60"/>
      <c r="G23" s="59">
        <v>0</v>
      </c>
      <c r="H23" s="60"/>
      <c r="I23" s="59">
        <v>0</v>
      </c>
      <c r="J23" s="46"/>
      <c r="K23" s="48">
        <v>200000</v>
      </c>
      <c r="L23" s="46"/>
      <c r="M23" s="48">
        <v>399011671</v>
      </c>
      <c r="N23" s="46"/>
      <c r="O23" s="48">
        <v>390153934</v>
      </c>
      <c r="P23" s="46"/>
      <c r="Q23" s="49">
        <v>8857737</v>
      </c>
      <c r="R23" s="38"/>
    </row>
    <row r="24" spans="1:18" ht="21.75" customHeight="1" x14ac:dyDescent="0.2">
      <c r="A24" s="30" t="s">
        <v>118</v>
      </c>
      <c r="C24" s="59">
        <v>0</v>
      </c>
      <c r="D24" s="60"/>
      <c r="E24" s="59">
        <v>0</v>
      </c>
      <c r="F24" s="60"/>
      <c r="G24" s="59">
        <v>0</v>
      </c>
      <c r="H24" s="60"/>
      <c r="I24" s="59">
        <v>0</v>
      </c>
      <c r="J24" s="46"/>
      <c r="K24" s="48">
        <v>7513</v>
      </c>
      <c r="L24" s="46"/>
      <c r="M24" s="48">
        <v>28986029530</v>
      </c>
      <c r="N24" s="46"/>
      <c r="O24" s="48">
        <v>28986029530</v>
      </c>
      <c r="P24" s="46"/>
      <c r="Q24" s="49">
        <v>0</v>
      </c>
      <c r="R24" s="38"/>
    </row>
    <row r="25" spans="1:18" ht="21.75" customHeight="1" x14ac:dyDescent="0.2">
      <c r="A25" s="30" t="s">
        <v>119</v>
      </c>
      <c r="C25" s="59">
        <v>0</v>
      </c>
      <c r="D25" s="60"/>
      <c r="E25" s="59">
        <v>0</v>
      </c>
      <c r="F25" s="60"/>
      <c r="G25" s="59">
        <v>0</v>
      </c>
      <c r="H25" s="60"/>
      <c r="I25" s="59">
        <v>0</v>
      </c>
      <c r="J25" s="46"/>
      <c r="K25" s="48">
        <v>4000000</v>
      </c>
      <c r="L25" s="46"/>
      <c r="M25" s="48">
        <v>14504687115</v>
      </c>
      <c r="N25" s="46"/>
      <c r="O25" s="48">
        <v>15194258176</v>
      </c>
      <c r="P25" s="46"/>
      <c r="Q25" s="49">
        <v>-689571061</v>
      </c>
      <c r="R25" s="38"/>
    </row>
    <row r="26" spans="1:18" ht="21.75" customHeight="1" x14ac:dyDescent="0.2">
      <c r="A26" s="30" t="s">
        <v>60</v>
      </c>
      <c r="C26" s="59">
        <v>0</v>
      </c>
      <c r="D26" s="60"/>
      <c r="E26" s="59">
        <v>0</v>
      </c>
      <c r="F26" s="60"/>
      <c r="G26" s="59">
        <v>0</v>
      </c>
      <c r="H26" s="60"/>
      <c r="I26" s="59">
        <v>0</v>
      </c>
      <c r="J26" s="46"/>
      <c r="K26" s="48">
        <v>8676923</v>
      </c>
      <c r="L26" s="46"/>
      <c r="M26" s="48">
        <v>67038327189</v>
      </c>
      <c r="N26" s="46"/>
      <c r="O26" s="48">
        <v>58327445645</v>
      </c>
      <c r="P26" s="46"/>
      <c r="Q26" s="49">
        <v>8710881544</v>
      </c>
      <c r="R26" s="38"/>
    </row>
    <row r="27" spans="1:18" ht="21.75" customHeight="1" x14ac:dyDescent="0.2">
      <c r="A27" s="30" t="s">
        <v>120</v>
      </c>
      <c r="C27" s="59">
        <v>0</v>
      </c>
      <c r="D27" s="60"/>
      <c r="E27" s="59">
        <v>0</v>
      </c>
      <c r="F27" s="60"/>
      <c r="G27" s="59">
        <v>0</v>
      </c>
      <c r="H27" s="60"/>
      <c r="I27" s="59">
        <v>0</v>
      </c>
      <c r="J27" s="46"/>
      <c r="K27" s="48">
        <v>490000</v>
      </c>
      <c r="L27" s="46"/>
      <c r="M27" s="48">
        <v>4187407794</v>
      </c>
      <c r="N27" s="46"/>
      <c r="O27" s="48">
        <v>4549369230</v>
      </c>
      <c r="P27" s="46"/>
      <c r="Q27" s="49">
        <v>-361961436</v>
      </c>
      <c r="R27" s="38"/>
    </row>
    <row r="28" spans="1:18" ht="21.75" customHeight="1" x14ac:dyDescent="0.2">
      <c r="A28" s="30" t="s">
        <v>38</v>
      </c>
      <c r="C28" s="59">
        <v>0</v>
      </c>
      <c r="D28" s="60"/>
      <c r="E28" s="59">
        <v>0</v>
      </c>
      <c r="F28" s="60"/>
      <c r="G28" s="59">
        <v>0</v>
      </c>
      <c r="H28" s="60"/>
      <c r="I28" s="59">
        <v>0</v>
      </c>
      <c r="J28" s="46"/>
      <c r="K28" s="48">
        <v>1000000</v>
      </c>
      <c r="L28" s="46"/>
      <c r="M28" s="48">
        <v>9463356038</v>
      </c>
      <c r="N28" s="46"/>
      <c r="O28" s="48">
        <v>10722561518</v>
      </c>
      <c r="P28" s="46"/>
      <c r="Q28" s="49">
        <v>-1259205480</v>
      </c>
      <c r="R28" s="38"/>
    </row>
    <row r="29" spans="1:18" ht="21.75" customHeight="1" x14ac:dyDescent="0.2">
      <c r="A29" s="30" t="s">
        <v>57</v>
      </c>
      <c r="C29" s="59">
        <v>0</v>
      </c>
      <c r="D29" s="60"/>
      <c r="E29" s="59">
        <v>0</v>
      </c>
      <c r="F29" s="60"/>
      <c r="G29" s="59">
        <v>0</v>
      </c>
      <c r="H29" s="60"/>
      <c r="I29" s="59">
        <v>0</v>
      </c>
      <c r="J29" s="46"/>
      <c r="K29" s="48">
        <v>8000000</v>
      </c>
      <c r="L29" s="46"/>
      <c r="M29" s="48">
        <v>10187024537</v>
      </c>
      <c r="N29" s="46"/>
      <c r="O29" s="48">
        <v>10182947568</v>
      </c>
      <c r="P29" s="46"/>
      <c r="Q29" s="49">
        <v>4076969</v>
      </c>
      <c r="R29" s="38"/>
    </row>
    <row r="30" spans="1:18" ht="21.75" customHeight="1" x14ac:dyDescent="0.2">
      <c r="A30" s="30" t="s">
        <v>42</v>
      </c>
      <c r="C30" s="59">
        <v>0</v>
      </c>
      <c r="D30" s="60"/>
      <c r="E30" s="59">
        <v>0</v>
      </c>
      <c r="F30" s="60"/>
      <c r="G30" s="59">
        <v>0</v>
      </c>
      <c r="H30" s="60"/>
      <c r="I30" s="59">
        <v>0</v>
      </c>
      <c r="J30" s="46"/>
      <c r="K30" s="48">
        <v>500000</v>
      </c>
      <c r="L30" s="46"/>
      <c r="M30" s="48">
        <v>4328649407</v>
      </c>
      <c r="N30" s="46"/>
      <c r="O30" s="48">
        <v>4304236500</v>
      </c>
      <c r="P30" s="46"/>
      <c r="Q30" s="49">
        <v>24412907</v>
      </c>
      <c r="R30" s="38"/>
    </row>
    <row r="31" spans="1:18" ht="21.75" customHeight="1" x14ac:dyDescent="0.2">
      <c r="A31" s="30" t="s">
        <v>121</v>
      </c>
      <c r="C31" s="59">
        <v>0</v>
      </c>
      <c r="D31" s="60"/>
      <c r="E31" s="59">
        <v>0</v>
      </c>
      <c r="F31" s="60"/>
      <c r="G31" s="59">
        <v>0</v>
      </c>
      <c r="H31" s="60"/>
      <c r="I31" s="59">
        <v>0</v>
      </c>
      <c r="J31" s="46"/>
      <c r="K31" s="48">
        <v>10000000</v>
      </c>
      <c r="L31" s="46"/>
      <c r="M31" s="48">
        <v>4522927647</v>
      </c>
      <c r="N31" s="46"/>
      <c r="O31" s="48">
        <v>4603241706</v>
      </c>
      <c r="P31" s="46"/>
      <c r="Q31" s="49">
        <v>-80314059</v>
      </c>
      <c r="R31" s="38"/>
    </row>
    <row r="32" spans="1:18" ht="21.75" customHeight="1" x14ac:dyDescent="0.2">
      <c r="A32" s="30" t="s">
        <v>51</v>
      </c>
      <c r="C32" s="59">
        <v>0</v>
      </c>
      <c r="D32" s="60"/>
      <c r="E32" s="59">
        <v>0</v>
      </c>
      <c r="F32" s="60"/>
      <c r="G32" s="59">
        <v>0</v>
      </c>
      <c r="H32" s="60"/>
      <c r="I32" s="59">
        <v>0</v>
      </c>
      <c r="J32" s="46"/>
      <c r="K32" s="48">
        <v>18750000</v>
      </c>
      <c r="L32" s="46"/>
      <c r="M32" s="48">
        <v>56793865554</v>
      </c>
      <c r="N32" s="46"/>
      <c r="O32" s="48">
        <v>66185601039</v>
      </c>
      <c r="P32" s="46"/>
      <c r="Q32" s="49">
        <v>-9391735485</v>
      </c>
      <c r="R32" s="38"/>
    </row>
    <row r="33" spans="1:18" ht="21.75" customHeight="1" x14ac:dyDescent="0.2">
      <c r="A33" s="30" t="s">
        <v>122</v>
      </c>
      <c r="C33" s="59">
        <v>0</v>
      </c>
      <c r="D33" s="60"/>
      <c r="E33" s="59">
        <v>0</v>
      </c>
      <c r="F33" s="60"/>
      <c r="G33" s="59">
        <v>0</v>
      </c>
      <c r="H33" s="60"/>
      <c r="I33" s="59">
        <v>0</v>
      </c>
      <c r="J33" s="46"/>
      <c r="K33" s="48">
        <v>1130551</v>
      </c>
      <c r="L33" s="46"/>
      <c r="M33" s="48">
        <v>1504800661</v>
      </c>
      <c r="N33" s="46"/>
      <c r="O33" s="48">
        <v>2184224532</v>
      </c>
      <c r="P33" s="46"/>
      <c r="Q33" s="49">
        <v>-679423871</v>
      </c>
      <c r="R33" s="38"/>
    </row>
    <row r="34" spans="1:18" ht="21.75" customHeight="1" x14ac:dyDescent="0.2">
      <c r="A34" s="30" t="s">
        <v>46</v>
      </c>
      <c r="C34" s="59">
        <v>0</v>
      </c>
      <c r="D34" s="60"/>
      <c r="E34" s="59">
        <v>0</v>
      </c>
      <c r="F34" s="60"/>
      <c r="G34" s="59">
        <v>0</v>
      </c>
      <c r="H34" s="60"/>
      <c r="I34" s="59">
        <v>0</v>
      </c>
      <c r="J34" s="46"/>
      <c r="K34" s="48">
        <v>9700000</v>
      </c>
      <c r="L34" s="46"/>
      <c r="M34" s="48">
        <v>27721322164</v>
      </c>
      <c r="N34" s="46"/>
      <c r="O34" s="48">
        <v>26927806820</v>
      </c>
      <c r="P34" s="46"/>
      <c r="Q34" s="49">
        <v>793515344</v>
      </c>
      <c r="R34" s="38"/>
    </row>
    <row r="35" spans="1:18" ht="21.75" customHeight="1" x14ac:dyDescent="0.2">
      <c r="A35" s="30" t="s">
        <v>123</v>
      </c>
      <c r="C35" s="59">
        <v>0</v>
      </c>
      <c r="D35" s="60"/>
      <c r="E35" s="59">
        <v>0</v>
      </c>
      <c r="F35" s="60"/>
      <c r="G35" s="59">
        <v>0</v>
      </c>
      <c r="H35" s="60"/>
      <c r="I35" s="59">
        <v>0</v>
      </c>
      <c r="J35" s="46"/>
      <c r="K35" s="48">
        <v>2789233</v>
      </c>
      <c r="L35" s="46"/>
      <c r="M35" s="48">
        <v>10228725938</v>
      </c>
      <c r="N35" s="46"/>
      <c r="O35" s="48">
        <v>10333618336</v>
      </c>
      <c r="P35" s="46"/>
      <c r="Q35" s="49">
        <v>-104892398</v>
      </c>
      <c r="R35" s="38"/>
    </row>
    <row r="36" spans="1:18" ht="21.75" customHeight="1" x14ac:dyDescent="0.2">
      <c r="A36" s="30" t="s">
        <v>124</v>
      </c>
      <c r="C36" s="59">
        <v>0</v>
      </c>
      <c r="D36" s="60"/>
      <c r="E36" s="59">
        <v>0</v>
      </c>
      <c r="F36" s="60"/>
      <c r="G36" s="59">
        <v>0</v>
      </c>
      <c r="H36" s="60"/>
      <c r="I36" s="59">
        <v>0</v>
      </c>
      <c r="J36" s="46"/>
      <c r="K36" s="48">
        <v>1500000</v>
      </c>
      <c r="L36" s="46"/>
      <c r="M36" s="48">
        <v>5031267781</v>
      </c>
      <c r="N36" s="46"/>
      <c r="O36" s="48">
        <v>4673739906</v>
      </c>
      <c r="P36" s="46"/>
      <c r="Q36" s="49">
        <v>357527875</v>
      </c>
      <c r="R36" s="38"/>
    </row>
    <row r="37" spans="1:18" ht="21.75" customHeight="1" x14ac:dyDescent="0.2">
      <c r="A37" s="30" t="s">
        <v>35</v>
      </c>
      <c r="C37" s="59">
        <v>0</v>
      </c>
      <c r="D37" s="60"/>
      <c r="E37" s="59">
        <v>0</v>
      </c>
      <c r="F37" s="60"/>
      <c r="G37" s="59">
        <v>0</v>
      </c>
      <c r="H37" s="60"/>
      <c r="I37" s="59">
        <v>0</v>
      </c>
      <c r="J37" s="46"/>
      <c r="K37" s="48">
        <v>34000000</v>
      </c>
      <c r="L37" s="46"/>
      <c r="M37" s="48">
        <v>50746452472</v>
      </c>
      <c r="N37" s="46"/>
      <c r="O37" s="48">
        <v>45908114294</v>
      </c>
      <c r="P37" s="46"/>
      <c r="Q37" s="49">
        <v>4838338178</v>
      </c>
      <c r="R37" s="38"/>
    </row>
    <row r="38" spans="1:18" ht="21.75" customHeight="1" x14ac:dyDescent="0.2">
      <c r="A38" s="30" t="s">
        <v>125</v>
      </c>
      <c r="C38" s="59">
        <v>0</v>
      </c>
      <c r="D38" s="60"/>
      <c r="E38" s="59">
        <v>0</v>
      </c>
      <c r="F38" s="60"/>
      <c r="G38" s="59">
        <v>0</v>
      </c>
      <c r="H38" s="60"/>
      <c r="I38" s="59">
        <v>0</v>
      </c>
      <c r="J38" s="46"/>
      <c r="K38" s="48">
        <v>660000</v>
      </c>
      <c r="L38" s="46"/>
      <c r="M38" s="48">
        <v>7550424323</v>
      </c>
      <c r="N38" s="46"/>
      <c r="O38" s="48">
        <v>7945044030</v>
      </c>
      <c r="P38" s="46"/>
      <c r="Q38" s="49">
        <v>-394619707</v>
      </c>
      <c r="R38" s="38"/>
    </row>
    <row r="39" spans="1:18" ht="21.75" customHeight="1" x14ac:dyDescent="0.2">
      <c r="A39" s="30" t="s">
        <v>126</v>
      </c>
      <c r="C39" s="59">
        <v>0</v>
      </c>
      <c r="D39" s="60"/>
      <c r="E39" s="59">
        <v>0</v>
      </c>
      <c r="F39" s="60"/>
      <c r="G39" s="59">
        <v>0</v>
      </c>
      <c r="H39" s="60"/>
      <c r="I39" s="59">
        <v>0</v>
      </c>
      <c r="J39" s="46"/>
      <c r="K39" s="48">
        <v>1200000</v>
      </c>
      <c r="L39" s="46"/>
      <c r="M39" s="48">
        <v>1460496044</v>
      </c>
      <c r="N39" s="46"/>
      <c r="O39" s="48">
        <v>1475567820</v>
      </c>
      <c r="P39" s="46"/>
      <c r="Q39" s="49">
        <v>-15071776</v>
      </c>
      <c r="R39" s="38"/>
    </row>
    <row r="40" spans="1:18" ht="21.75" customHeight="1" x14ac:dyDescent="0.2">
      <c r="A40" s="30" t="s">
        <v>127</v>
      </c>
      <c r="C40" s="59">
        <v>0</v>
      </c>
      <c r="D40" s="60"/>
      <c r="E40" s="59">
        <v>0</v>
      </c>
      <c r="F40" s="60"/>
      <c r="G40" s="59">
        <v>0</v>
      </c>
      <c r="H40" s="60"/>
      <c r="I40" s="59">
        <v>0</v>
      </c>
      <c r="J40" s="46"/>
      <c r="K40" s="48">
        <v>1900000</v>
      </c>
      <c r="L40" s="46"/>
      <c r="M40" s="48">
        <v>27872168065</v>
      </c>
      <c r="N40" s="46"/>
      <c r="O40" s="48">
        <v>28448375385</v>
      </c>
      <c r="P40" s="46"/>
      <c r="Q40" s="49">
        <v>-576207320</v>
      </c>
      <c r="R40" s="38"/>
    </row>
    <row r="41" spans="1:18" ht="21.75" customHeight="1" x14ac:dyDescent="0.2">
      <c r="A41" s="30" t="s">
        <v>19</v>
      </c>
      <c r="C41" s="59">
        <v>0</v>
      </c>
      <c r="D41" s="60"/>
      <c r="E41" s="59">
        <v>0</v>
      </c>
      <c r="F41" s="60"/>
      <c r="G41" s="59">
        <v>0</v>
      </c>
      <c r="H41" s="60"/>
      <c r="I41" s="59">
        <v>0</v>
      </c>
      <c r="J41" s="46"/>
      <c r="K41" s="48">
        <v>3000000</v>
      </c>
      <c r="L41" s="46"/>
      <c r="M41" s="48">
        <v>9820046668</v>
      </c>
      <c r="N41" s="46"/>
      <c r="O41" s="48">
        <v>9897945630</v>
      </c>
      <c r="P41" s="46"/>
      <c r="Q41" s="49">
        <v>-77898962</v>
      </c>
      <c r="R41" s="38"/>
    </row>
    <row r="42" spans="1:18" ht="21.75" customHeight="1" x14ac:dyDescent="0.2">
      <c r="A42" s="30" t="s">
        <v>128</v>
      </c>
      <c r="C42" s="59">
        <v>0</v>
      </c>
      <c r="D42" s="60"/>
      <c r="E42" s="59">
        <v>0</v>
      </c>
      <c r="F42" s="60"/>
      <c r="G42" s="59">
        <v>0</v>
      </c>
      <c r="H42" s="60"/>
      <c r="I42" s="59">
        <v>0</v>
      </c>
      <c r="J42" s="46"/>
      <c r="K42" s="48">
        <v>4240000</v>
      </c>
      <c r="L42" s="46"/>
      <c r="M42" s="48">
        <v>18616050399</v>
      </c>
      <c r="N42" s="46"/>
      <c r="O42" s="48">
        <v>12921749199</v>
      </c>
      <c r="P42" s="46"/>
      <c r="Q42" s="49">
        <v>5694301200</v>
      </c>
      <c r="R42" s="38"/>
    </row>
    <row r="43" spans="1:18" ht="21.75" customHeight="1" x14ac:dyDescent="0.2">
      <c r="A43" s="30" t="s">
        <v>129</v>
      </c>
      <c r="C43" s="59">
        <v>0</v>
      </c>
      <c r="D43" s="60"/>
      <c r="E43" s="59">
        <v>0</v>
      </c>
      <c r="F43" s="60"/>
      <c r="G43" s="59">
        <v>0</v>
      </c>
      <c r="H43" s="60"/>
      <c r="I43" s="59">
        <v>0</v>
      </c>
      <c r="J43" s="46"/>
      <c r="K43" s="48">
        <v>494239</v>
      </c>
      <c r="L43" s="46"/>
      <c r="M43" s="48">
        <v>9235545493</v>
      </c>
      <c r="N43" s="46"/>
      <c r="O43" s="48">
        <v>9221668677</v>
      </c>
      <c r="P43" s="46"/>
      <c r="Q43" s="49">
        <v>13876816</v>
      </c>
      <c r="R43" s="38"/>
    </row>
    <row r="44" spans="1:18" ht="21.75" customHeight="1" x14ac:dyDescent="0.2">
      <c r="A44" s="30" t="s">
        <v>130</v>
      </c>
      <c r="C44" s="59">
        <v>0</v>
      </c>
      <c r="D44" s="60"/>
      <c r="E44" s="59">
        <v>0</v>
      </c>
      <c r="F44" s="60"/>
      <c r="G44" s="59">
        <v>0</v>
      </c>
      <c r="H44" s="60"/>
      <c r="I44" s="59">
        <v>0</v>
      </c>
      <c r="J44" s="46"/>
      <c r="K44" s="48">
        <v>1000000</v>
      </c>
      <c r="L44" s="46"/>
      <c r="M44" s="48">
        <v>4960309526</v>
      </c>
      <c r="N44" s="46"/>
      <c r="O44" s="48">
        <v>5119357500</v>
      </c>
      <c r="P44" s="46"/>
      <c r="Q44" s="49">
        <v>-159047974</v>
      </c>
      <c r="R44" s="38"/>
    </row>
    <row r="45" spans="1:18" ht="21.75" customHeight="1" x14ac:dyDescent="0.2">
      <c r="A45" s="30" t="s">
        <v>131</v>
      </c>
      <c r="C45" s="59">
        <v>0</v>
      </c>
      <c r="D45" s="60"/>
      <c r="E45" s="59">
        <v>0</v>
      </c>
      <c r="F45" s="60"/>
      <c r="G45" s="59">
        <v>0</v>
      </c>
      <c r="H45" s="60"/>
      <c r="I45" s="59">
        <v>0</v>
      </c>
      <c r="J45" s="46"/>
      <c r="K45" s="48">
        <v>22000</v>
      </c>
      <c r="L45" s="46"/>
      <c r="M45" s="48">
        <v>5685309939</v>
      </c>
      <c r="N45" s="46"/>
      <c r="O45" s="48">
        <v>4936511943</v>
      </c>
      <c r="P45" s="46"/>
      <c r="Q45" s="49">
        <v>748797996</v>
      </c>
      <c r="R45" s="38"/>
    </row>
    <row r="46" spans="1:18" ht="21.75" customHeight="1" x14ac:dyDescent="0.2">
      <c r="A46" s="30" t="s">
        <v>132</v>
      </c>
      <c r="C46" s="59">
        <v>0</v>
      </c>
      <c r="D46" s="60"/>
      <c r="E46" s="59">
        <v>0</v>
      </c>
      <c r="F46" s="60"/>
      <c r="G46" s="59">
        <v>0</v>
      </c>
      <c r="H46" s="60"/>
      <c r="I46" s="59">
        <v>0</v>
      </c>
      <c r="J46" s="46"/>
      <c r="K46" s="48">
        <v>1500000</v>
      </c>
      <c r="L46" s="46"/>
      <c r="M46" s="48">
        <v>1637051308</v>
      </c>
      <c r="N46" s="46"/>
      <c r="O46" s="48">
        <v>1638691425</v>
      </c>
      <c r="P46" s="46"/>
      <c r="Q46" s="49">
        <v>-1640117</v>
      </c>
      <c r="R46" s="38"/>
    </row>
    <row r="47" spans="1:18" ht="21.75" customHeight="1" x14ac:dyDescent="0.2">
      <c r="A47" s="30" t="s">
        <v>133</v>
      </c>
      <c r="C47" s="59">
        <v>0</v>
      </c>
      <c r="D47" s="60"/>
      <c r="E47" s="59">
        <v>0</v>
      </c>
      <c r="F47" s="60"/>
      <c r="G47" s="59">
        <v>0</v>
      </c>
      <c r="H47" s="60"/>
      <c r="I47" s="59">
        <v>0</v>
      </c>
      <c r="J47" s="46"/>
      <c r="K47" s="48">
        <v>4000000</v>
      </c>
      <c r="L47" s="46"/>
      <c r="M47" s="48">
        <v>5734695330</v>
      </c>
      <c r="N47" s="46"/>
      <c r="O47" s="48">
        <v>6074560355</v>
      </c>
      <c r="P47" s="46"/>
      <c r="Q47" s="49">
        <v>-339865025</v>
      </c>
      <c r="R47" s="38"/>
    </row>
    <row r="48" spans="1:18" ht="21.75" customHeight="1" x14ac:dyDescent="0.2">
      <c r="A48" s="30" t="s">
        <v>45</v>
      </c>
      <c r="C48" s="59">
        <v>0</v>
      </c>
      <c r="D48" s="60"/>
      <c r="E48" s="59">
        <v>0</v>
      </c>
      <c r="F48" s="60"/>
      <c r="G48" s="59">
        <v>0</v>
      </c>
      <c r="H48" s="60"/>
      <c r="I48" s="59">
        <v>0</v>
      </c>
      <c r="J48" s="46"/>
      <c r="K48" s="48">
        <v>2921609</v>
      </c>
      <c r="L48" s="46"/>
      <c r="M48" s="48">
        <v>26785378122</v>
      </c>
      <c r="N48" s="46"/>
      <c r="O48" s="48">
        <v>27913670497</v>
      </c>
      <c r="P48" s="46"/>
      <c r="Q48" s="49">
        <v>-1128292375</v>
      </c>
      <c r="R48" s="38"/>
    </row>
    <row r="49" spans="1:18" ht="21.75" customHeight="1" x14ac:dyDescent="0.2">
      <c r="A49" s="30" t="s">
        <v>25</v>
      </c>
      <c r="C49" s="59">
        <v>0</v>
      </c>
      <c r="D49" s="60"/>
      <c r="E49" s="59">
        <v>0</v>
      </c>
      <c r="F49" s="60"/>
      <c r="G49" s="59">
        <v>0</v>
      </c>
      <c r="H49" s="60"/>
      <c r="I49" s="59">
        <v>0</v>
      </c>
      <c r="J49" s="46"/>
      <c r="K49" s="48">
        <v>8068750</v>
      </c>
      <c r="L49" s="46"/>
      <c r="M49" s="48">
        <v>16562434384</v>
      </c>
      <c r="N49" s="46"/>
      <c r="O49" s="48">
        <v>23273742892</v>
      </c>
      <c r="P49" s="46"/>
      <c r="Q49" s="49">
        <v>-6711308508</v>
      </c>
      <c r="R49" s="38"/>
    </row>
    <row r="50" spans="1:18" ht="21.75" customHeight="1" x14ac:dyDescent="0.2">
      <c r="A50" s="30" t="s">
        <v>53</v>
      </c>
      <c r="C50" s="59">
        <v>0</v>
      </c>
      <c r="D50" s="60"/>
      <c r="E50" s="59">
        <v>0</v>
      </c>
      <c r="F50" s="60"/>
      <c r="G50" s="59">
        <v>0</v>
      </c>
      <c r="H50" s="60"/>
      <c r="I50" s="59">
        <v>0</v>
      </c>
      <c r="J50" s="46"/>
      <c r="K50" s="48">
        <v>5000000</v>
      </c>
      <c r="L50" s="46"/>
      <c r="M50" s="48">
        <v>7420583311</v>
      </c>
      <c r="N50" s="46"/>
      <c r="O50" s="48">
        <v>9562201724</v>
      </c>
      <c r="P50" s="46"/>
      <c r="Q50" s="49">
        <v>-2141618413</v>
      </c>
      <c r="R50" s="38"/>
    </row>
    <row r="51" spans="1:18" ht="21.75" customHeight="1" x14ac:dyDescent="0.2">
      <c r="A51" s="30" t="s">
        <v>134</v>
      </c>
      <c r="C51" s="59">
        <v>0</v>
      </c>
      <c r="D51" s="60"/>
      <c r="E51" s="59">
        <v>0</v>
      </c>
      <c r="F51" s="60"/>
      <c r="G51" s="59">
        <v>0</v>
      </c>
      <c r="H51" s="60"/>
      <c r="I51" s="59">
        <v>0</v>
      </c>
      <c r="J51" s="46"/>
      <c r="K51" s="48">
        <v>249999</v>
      </c>
      <c r="L51" s="46"/>
      <c r="M51" s="48">
        <v>1885419800</v>
      </c>
      <c r="N51" s="46"/>
      <c r="O51" s="48">
        <v>2099922225</v>
      </c>
      <c r="P51" s="46"/>
      <c r="Q51" s="49">
        <v>-214502425</v>
      </c>
      <c r="R51" s="38"/>
    </row>
    <row r="52" spans="1:18" ht="21.75" customHeight="1" x14ac:dyDescent="0.2">
      <c r="A52" s="30" t="s">
        <v>28</v>
      </c>
      <c r="C52" s="59">
        <v>0</v>
      </c>
      <c r="D52" s="60"/>
      <c r="E52" s="59">
        <v>0</v>
      </c>
      <c r="F52" s="60"/>
      <c r="G52" s="59">
        <v>0</v>
      </c>
      <c r="H52" s="60"/>
      <c r="I52" s="59">
        <v>0</v>
      </c>
      <c r="J52" s="46"/>
      <c r="K52" s="48">
        <v>900000</v>
      </c>
      <c r="L52" s="46"/>
      <c r="M52" s="48">
        <v>54963946331</v>
      </c>
      <c r="N52" s="46"/>
      <c r="O52" s="48">
        <v>46664576412</v>
      </c>
      <c r="P52" s="46"/>
      <c r="Q52" s="49">
        <v>8299369919</v>
      </c>
      <c r="R52" s="38"/>
    </row>
    <row r="53" spans="1:18" ht="21.75" customHeight="1" x14ac:dyDescent="0.2">
      <c r="A53" s="30" t="s">
        <v>29</v>
      </c>
      <c r="C53" s="59">
        <v>0</v>
      </c>
      <c r="D53" s="60"/>
      <c r="E53" s="59">
        <v>0</v>
      </c>
      <c r="F53" s="60"/>
      <c r="G53" s="59">
        <v>0</v>
      </c>
      <c r="H53" s="60"/>
      <c r="I53" s="59">
        <v>0</v>
      </c>
      <c r="J53" s="46"/>
      <c r="K53" s="48">
        <v>2000000</v>
      </c>
      <c r="L53" s="46"/>
      <c r="M53" s="48">
        <v>7779135910</v>
      </c>
      <c r="N53" s="46"/>
      <c r="O53" s="48">
        <v>7810520218</v>
      </c>
      <c r="P53" s="46"/>
      <c r="Q53" s="49">
        <v>-31384308</v>
      </c>
      <c r="R53" s="38"/>
    </row>
    <row r="54" spans="1:18" ht="21.75" customHeight="1" x14ac:dyDescent="0.2">
      <c r="A54" s="30" t="s">
        <v>41</v>
      </c>
      <c r="C54" s="59">
        <v>0</v>
      </c>
      <c r="D54" s="60"/>
      <c r="E54" s="59">
        <v>0</v>
      </c>
      <c r="F54" s="60"/>
      <c r="G54" s="59">
        <v>0</v>
      </c>
      <c r="H54" s="60"/>
      <c r="I54" s="59">
        <v>0</v>
      </c>
      <c r="J54" s="46"/>
      <c r="K54" s="48">
        <v>1</v>
      </c>
      <c r="L54" s="46"/>
      <c r="M54" s="48">
        <v>1</v>
      </c>
      <c r="N54" s="46"/>
      <c r="O54" s="48">
        <v>19289</v>
      </c>
      <c r="P54" s="46"/>
      <c r="Q54" s="49">
        <v>-19288</v>
      </c>
      <c r="R54" s="38"/>
    </row>
    <row r="55" spans="1:18" ht="21.75" customHeight="1" x14ac:dyDescent="0.2">
      <c r="A55" s="30" t="s">
        <v>22</v>
      </c>
      <c r="C55" s="59">
        <v>0</v>
      </c>
      <c r="D55" s="60"/>
      <c r="E55" s="59">
        <v>0</v>
      </c>
      <c r="F55" s="60"/>
      <c r="G55" s="59">
        <v>0</v>
      </c>
      <c r="H55" s="60"/>
      <c r="I55" s="59">
        <v>0</v>
      </c>
      <c r="J55" s="46"/>
      <c r="K55" s="48">
        <v>10000000</v>
      </c>
      <c r="L55" s="46"/>
      <c r="M55" s="48">
        <v>37438905344</v>
      </c>
      <c r="N55" s="46"/>
      <c r="O55" s="48">
        <v>37142320093</v>
      </c>
      <c r="P55" s="46"/>
      <c r="Q55" s="49">
        <v>296585251</v>
      </c>
      <c r="R55" s="38"/>
    </row>
    <row r="56" spans="1:18" ht="21.75" customHeight="1" x14ac:dyDescent="0.2">
      <c r="A56" s="30" t="s">
        <v>135</v>
      </c>
      <c r="C56" s="59">
        <v>0</v>
      </c>
      <c r="D56" s="60"/>
      <c r="E56" s="59">
        <v>0</v>
      </c>
      <c r="F56" s="60"/>
      <c r="G56" s="59">
        <v>0</v>
      </c>
      <c r="H56" s="60"/>
      <c r="I56" s="59">
        <v>0</v>
      </c>
      <c r="J56" s="46"/>
      <c r="K56" s="48">
        <v>2600000</v>
      </c>
      <c r="L56" s="46"/>
      <c r="M56" s="48">
        <v>3046487497</v>
      </c>
      <c r="N56" s="46"/>
      <c r="O56" s="48">
        <v>2998054800</v>
      </c>
      <c r="P56" s="46"/>
      <c r="Q56" s="49">
        <v>48432697</v>
      </c>
      <c r="R56" s="38"/>
    </row>
    <row r="57" spans="1:18" ht="21.75" customHeight="1" x14ac:dyDescent="0.2">
      <c r="A57" s="30" t="s">
        <v>20</v>
      </c>
      <c r="C57" s="59">
        <v>0</v>
      </c>
      <c r="D57" s="60"/>
      <c r="E57" s="59">
        <v>0</v>
      </c>
      <c r="F57" s="60"/>
      <c r="G57" s="59">
        <v>0</v>
      </c>
      <c r="H57" s="60"/>
      <c r="I57" s="59">
        <v>0</v>
      </c>
      <c r="J57" s="46"/>
      <c r="K57" s="48">
        <v>6000000</v>
      </c>
      <c r="L57" s="46"/>
      <c r="M57" s="48">
        <v>14052999270</v>
      </c>
      <c r="N57" s="46"/>
      <c r="O57" s="48">
        <v>14440794491</v>
      </c>
      <c r="P57" s="46"/>
      <c r="Q57" s="49">
        <v>-387795221</v>
      </c>
      <c r="R57" s="38"/>
    </row>
    <row r="58" spans="1:18" ht="21.75" customHeight="1" x14ac:dyDescent="0.2">
      <c r="A58" s="30" t="s">
        <v>32</v>
      </c>
      <c r="C58" s="59">
        <v>0</v>
      </c>
      <c r="D58" s="60"/>
      <c r="E58" s="59">
        <v>0</v>
      </c>
      <c r="F58" s="60"/>
      <c r="G58" s="59">
        <v>0</v>
      </c>
      <c r="H58" s="60"/>
      <c r="I58" s="59">
        <v>0</v>
      </c>
      <c r="J58" s="46"/>
      <c r="K58" s="48">
        <v>2100000</v>
      </c>
      <c r="L58" s="46"/>
      <c r="M58" s="48">
        <v>41406754783</v>
      </c>
      <c r="N58" s="46"/>
      <c r="O58" s="48">
        <v>38980626586</v>
      </c>
      <c r="P58" s="46"/>
      <c r="Q58" s="49">
        <v>2426128197</v>
      </c>
      <c r="R58" s="38"/>
    </row>
    <row r="59" spans="1:18" ht="21.75" customHeight="1" x14ac:dyDescent="0.2">
      <c r="A59" s="30" t="s">
        <v>136</v>
      </c>
      <c r="C59" s="59">
        <v>0</v>
      </c>
      <c r="D59" s="60"/>
      <c r="E59" s="59">
        <v>0</v>
      </c>
      <c r="F59" s="60"/>
      <c r="G59" s="59">
        <v>0</v>
      </c>
      <c r="H59" s="60"/>
      <c r="I59" s="59">
        <v>0</v>
      </c>
      <c r="J59" s="46"/>
      <c r="K59" s="48">
        <v>10000000</v>
      </c>
      <c r="L59" s="46"/>
      <c r="M59" s="48">
        <v>37074341786</v>
      </c>
      <c r="N59" s="46"/>
      <c r="O59" s="48">
        <v>33050642425</v>
      </c>
      <c r="P59" s="46"/>
      <c r="Q59" s="49">
        <v>4023699361</v>
      </c>
      <c r="R59" s="38"/>
    </row>
    <row r="60" spans="1:18" ht="21.75" customHeight="1" x14ac:dyDescent="0.2">
      <c r="A60" s="30" t="s">
        <v>40</v>
      </c>
      <c r="C60" s="59">
        <v>0</v>
      </c>
      <c r="D60" s="60"/>
      <c r="E60" s="59">
        <v>0</v>
      </c>
      <c r="F60" s="60"/>
      <c r="G60" s="59">
        <v>0</v>
      </c>
      <c r="H60" s="60"/>
      <c r="I60" s="59">
        <v>0</v>
      </c>
      <c r="J60" s="46"/>
      <c r="K60" s="48">
        <v>300000</v>
      </c>
      <c r="L60" s="46"/>
      <c r="M60" s="48">
        <v>20512252435</v>
      </c>
      <c r="N60" s="46"/>
      <c r="O60" s="48">
        <v>16368105296</v>
      </c>
      <c r="P60" s="46"/>
      <c r="Q60" s="49">
        <v>4144147139</v>
      </c>
      <c r="R60" s="38"/>
    </row>
    <row r="61" spans="1:18" ht="21.75" customHeight="1" x14ac:dyDescent="0.2">
      <c r="A61" s="30" t="s">
        <v>137</v>
      </c>
      <c r="C61" s="59">
        <v>0</v>
      </c>
      <c r="D61" s="60"/>
      <c r="E61" s="59">
        <v>0</v>
      </c>
      <c r="F61" s="60"/>
      <c r="G61" s="59">
        <v>0</v>
      </c>
      <c r="H61" s="60"/>
      <c r="I61" s="59">
        <v>0</v>
      </c>
      <c r="J61" s="46"/>
      <c r="K61" s="48">
        <v>2600000</v>
      </c>
      <c r="L61" s="46"/>
      <c r="M61" s="48">
        <v>12960891562</v>
      </c>
      <c r="N61" s="46"/>
      <c r="O61" s="48">
        <v>13067874010</v>
      </c>
      <c r="P61" s="46"/>
      <c r="Q61" s="49">
        <v>-106982448</v>
      </c>
      <c r="R61" s="38"/>
    </row>
    <row r="62" spans="1:18" ht="21.75" customHeight="1" x14ac:dyDescent="0.2">
      <c r="A62" s="30" t="s">
        <v>138</v>
      </c>
      <c r="C62" s="59">
        <v>0</v>
      </c>
      <c r="D62" s="60"/>
      <c r="E62" s="59">
        <v>0</v>
      </c>
      <c r="F62" s="60"/>
      <c r="G62" s="59">
        <v>0</v>
      </c>
      <c r="H62" s="60"/>
      <c r="I62" s="59">
        <v>0</v>
      </c>
      <c r="J62" s="46"/>
      <c r="K62" s="48">
        <v>1500000</v>
      </c>
      <c r="L62" s="46"/>
      <c r="M62" s="48">
        <v>25956968039</v>
      </c>
      <c r="N62" s="46"/>
      <c r="O62" s="48">
        <v>36434572421</v>
      </c>
      <c r="P62" s="46"/>
      <c r="Q62" s="49">
        <v>-10477604382</v>
      </c>
      <c r="R62" s="38"/>
    </row>
    <row r="63" spans="1:18" ht="21.75" customHeight="1" x14ac:dyDescent="0.2">
      <c r="A63" s="30" t="s">
        <v>61</v>
      </c>
      <c r="C63" s="59">
        <v>0</v>
      </c>
      <c r="D63" s="60"/>
      <c r="E63" s="59">
        <v>0</v>
      </c>
      <c r="F63" s="60"/>
      <c r="G63" s="59">
        <v>0</v>
      </c>
      <c r="H63" s="60"/>
      <c r="I63" s="59">
        <v>0</v>
      </c>
      <c r="J63" s="46"/>
      <c r="K63" s="48">
        <v>2000000</v>
      </c>
      <c r="L63" s="46"/>
      <c r="M63" s="48">
        <v>13270567599</v>
      </c>
      <c r="N63" s="46"/>
      <c r="O63" s="48">
        <v>13314371247</v>
      </c>
      <c r="P63" s="46"/>
      <c r="Q63" s="49">
        <v>-43803648</v>
      </c>
      <c r="R63" s="38"/>
    </row>
    <row r="64" spans="1:18" ht="21.75" customHeight="1" x14ac:dyDescent="0.2">
      <c r="A64" s="30" t="s">
        <v>139</v>
      </c>
      <c r="C64" s="59">
        <v>0</v>
      </c>
      <c r="D64" s="60"/>
      <c r="E64" s="59">
        <v>0</v>
      </c>
      <c r="F64" s="60"/>
      <c r="G64" s="59">
        <v>0</v>
      </c>
      <c r="H64" s="60"/>
      <c r="I64" s="59">
        <v>0</v>
      </c>
      <c r="J64" s="46"/>
      <c r="K64" s="48">
        <v>400000</v>
      </c>
      <c r="L64" s="46"/>
      <c r="M64" s="48">
        <v>3848888581</v>
      </c>
      <c r="N64" s="46"/>
      <c r="O64" s="48">
        <v>3856914000</v>
      </c>
      <c r="P64" s="46"/>
      <c r="Q64" s="49">
        <v>-8025419</v>
      </c>
      <c r="R64" s="38"/>
    </row>
    <row r="65" spans="1:18" ht="21.75" customHeight="1" x14ac:dyDescent="0.2">
      <c r="A65" s="30" t="s">
        <v>37</v>
      </c>
      <c r="C65" s="59">
        <v>0</v>
      </c>
      <c r="D65" s="60"/>
      <c r="E65" s="59">
        <v>0</v>
      </c>
      <c r="F65" s="60"/>
      <c r="G65" s="59">
        <v>0</v>
      </c>
      <c r="H65" s="60"/>
      <c r="I65" s="59">
        <v>0</v>
      </c>
      <c r="J65" s="46"/>
      <c r="K65" s="48">
        <v>2000000</v>
      </c>
      <c r="L65" s="46"/>
      <c r="M65" s="48">
        <v>13161222051</v>
      </c>
      <c r="N65" s="46"/>
      <c r="O65" s="48">
        <v>12754422862</v>
      </c>
      <c r="P65" s="46"/>
      <c r="Q65" s="49">
        <v>406799189</v>
      </c>
      <c r="R65" s="38"/>
    </row>
    <row r="66" spans="1:18" ht="21.75" customHeight="1" x14ac:dyDescent="0.2">
      <c r="A66" s="30" t="s">
        <v>140</v>
      </c>
      <c r="C66" s="59">
        <v>0</v>
      </c>
      <c r="D66" s="60"/>
      <c r="E66" s="59">
        <v>0</v>
      </c>
      <c r="F66" s="60"/>
      <c r="G66" s="59">
        <v>0</v>
      </c>
      <c r="H66" s="60"/>
      <c r="I66" s="59">
        <v>0</v>
      </c>
      <c r="J66" s="46"/>
      <c r="K66" s="48">
        <v>2700000</v>
      </c>
      <c r="L66" s="46"/>
      <c r="M66" s="48">
        <v>22798639818</v>
      </c>
      <c r="N66" s="46"/>
      <c r="O66" s="48">
        <v>23806503450</v>
      </c>
      <c r="P66" s="46"/>
      <c r="Q66" s="49">
        <v>-1007863632</v>
      </c>
      <c r="R66" s="38"/>
    </row>
    <row r="67" spans="1:18" ht="21.75" customHeight="1" x14ac:dyDescent="0.2">
      <c r="A67" s="30" t="s">
        <v>141</v>
      </c>
      <c r="C67" s="59">
        <v>0</v>
      </c>
      <c r="D67" s="60"/>
      <c r="E67" s="59">
        <v>0</v>
      </c>
      <c r="F67" s="60"/>
      <c r="G67" s="59">
        <v>0</v>
      </c>
      <c r="H67" s="60"/>
      <c r="I67" s="59">
        <v>0</v>
      </c>
      <c r="J67" s="46"/>
      <c r="K67" s="48">
        <v>1200000</v>
      </c>
      <c r="L67" s="46"/>
      <c r="M67" s="48">
        <v>28940441170</v>
      </c>
      <c r="N67" s="46"/>
      <c r="O67" s="48">
        <v>29079148149</v>
      </c>
      <c r="P67" s="46"/>
      <c r="Q67" s="49">
        <v>-138706979</v>
      </c>
      <c r="R67" s="38"/>
    </row>
    <row r="68" spans="1:18" ht="21.75" customHeight="1" x14ac:dyDescent="0.2">
      <c r="A68" s="30" t="s">
        <v>58</v>
      </c>
      <c r="C68" s="59">
        <v>0</v>
      </c>
      <c r="D68" s="60"/>
      <c r="E68" s="59">
        <v>0</v>
      </c>
      <c r="F68" s="60"/>
      <c r="G68" s="59">
        <v>0</v>
      </c>
      <c r="H68" s="60"/>
      <c r="I68" s="59">
        <v>0</v>
      </c>
      <c r="J68" s="46"/>
      <c r="K68" s="48">
        <v>3104001</v>
      </c>
      <c r="L68" s="46"/>
      <c r="M68" s="48">
        <v>14677175434</v>
      </c>
      <c r="N68" s="46"/>
      <c r="O68" s="48">
        <v>11282295504</v>
      </c>
      <c r="P68" s="46"/>
      <c r="Q68" s="49">
        <v>3394879930</v>
      </c>
      <c r="R68" s="38"/>
    </row>
    <row r="69" spans="1:18" ht="21.75" customHeight="1" x14ac:dyDescent="0.2">
      <c r="A69" s="30" t="s">
        <v>26</v>
      </c>
      <c r="C69" s="59">
        <v>0</v>
      </c>
      <c r="D69" s="60"/>
      <c r="E69" s="59">
        <v>0</v>
      </c>
      <c r="F69" s="60"/>
      <c r="G69" s="59">
        <v>0</v>
      </c>
      <c r="H69" s="60"/>
      <c r="I69" s="59">
        <v>0</v>
      </c>
      <c r="J69" s="46"/>
      <c r="K69" s="48">
        <v>1700000</v>
      </c>
      <c r="L69" s="46"/>
      <c r="M69" s="48">
        <v>7413010176</v>
      </c>
      <c r="N69" s="46"/>
      <c r="O69" s="48">
        <v>10371193376</v>
      </c>
      <c r="P69" s="46"/>
      <c r="Q69" s="49">
        <v>-2958183200</v>
      </c>
      <c r="R69" s="38"/>
    </row>
    <row r="70" spans="1:18" ht="21.75" customHeight="1" x14ac:dyDescent="0.2">
      <c r="A70" s="30" t="s">
        <v>142</v>
      </c>
      <c r="C70" s="59">
        <v>0</v>
      </c>
      <c r="D70" s="60"/>
      <c r="E70" s="59">
        <v>0</v>
      </c>
      <c r="F70" s="60"/>
      <c r="G70" s="59">
        <v>0</v>
      </c>
      <c r="H70" s="60"/>
      <c r="I70" s="59">
        <v>0</v>
      </c>
      <c r="J70" s="46"/>
      <c r="K70" s="48">
        <v>1000000</v>
      </c>
      <c r="L70" s="46"/>
      <c r="M70" s="48">
        <v>6353967616</v>
      </c>
      <c r="N70" s="46"/>
      <c r="O70" s="48">
        <v>5338048500</v>
      </c>
      <c r="P70" s="46"/>
      <c r="Q70" s="49">
        <v>1015919116</v>
      </c>
      <c r="R70" s="38"/>
    </row>
    <row r="71" spans="1:18" ht="21.75" customHeight="1" x14ac:dyDescent="0.2">
      <c r="A71" s="30" t="s">
        <v>143</v>
      </c>
      <c r="C71" s="59">
        <v>0</v>
      </c>
      <c r="D71" s="60"/>
      <c r="E71" s="59">
        <v>0</v>
      </c>
      <c r="F71" s="60"/>
      <c r="G71" s="59">
        <v>0</v>
      </c>
      <c r="H71" s="60"/>
      <c r="I71" s="59">
        <v>0</v>
      </c>
      <c r="J71" s="46"/>
      <c r="K71" s="48">
        <v>10400000</v>
      </c>
      <c r="L71" s="46"/>
      <c r="M71" s="48">
        <v>9593775513</v>
      </c>
      <c r="N71" s="46"/>
      <c r="O71" s="48">
        <v>11044639892</v>
      </c>
      <c r="P71" s="46"/>
      <c r="Q71" s="49">
        <v>-1450864379</v>
      </c>
      <c r="R71" s="38"/>
    </row>
    <row r="72" spans="1:18" ht="21.75" customHeight="1" x14ac:dyDescent="0.2">
      <c r="A72" s="30" t="s">
        <v>144</v>
      </c>
      <c r="C72" s="59">
        <v>0</v>
      </c>
      <c r="D72" s="60"/>
      <c r="E72" s="59">
        <v>0</v>
      </c>
      <c r="F72" s="60"/>
      <c r="G72" s="59">
        <v>0</v>
      </c>
      <c r="H72" s="60"/>
      <c r="I72" s="59">
        <v>0</v>
      </c>
      <c r="J72" s="46"/>
      <c r="K72" s="48">
        <v>60000000</v>
      </c>
      <c r="L72" s="46"/>
      <c r="M72" s="48">
        <v>41775150933</v>
      </c>
      <c r="N72" s="46"/>
      <c r="O72" s="48">
        <v>36665593504</v>
      </c>
      <c r="P72" s="46"/>
      <c r="Q72" s="49">
        <v>5109557429</v>
      </c>
      <c r="R72" s="38"/>
    </row>
    <row r="73" spans="1:18" ht="21.75" customHeight="1" x14ac:dyDescent="0.2">
      <c r="A73" s="30" t="s">
        <v>145</v>
      </c>
      <c r="C73" s="59">
        <v>0</v>
      </c>
      <c r="D73" s="60"/>
      <c r="E73" s="59">
        <v>0</v>
      </c>
      <c r="F73" s="60"/>
      <c r="G73" s="59">
        <v>0</v>
      </c>
      <c r="H73" s="60"/>
      <c r="I73" s="59">
        <v>0</v>
      </c>
      <c r="J73" s="46"/>
      <c r="K73" s="48">
        <v>10000001</v>
      </c>
      <c r="L73" s="46"/>
      <c r="M73" s="48">
        <v>26063991124</v>
      </c>
      <c r="N73" s="46"/>
      <c r="O73" s="48">
        <v>24192282222</v>
      </c>
      <c r="P73" s="46"/>
      <c r="Q73" s="49">
        <v>1871708902</v>
      </c>
      <c r="R73" s="38"/>
    </row>
    <row r="74" spans="1:18" ht="21.75" customHeight="1" x14ac:dyDescent="0.2">
      <c r="A74" s="30" t="s">
        <v>146</v>
      </c>
      <c r="C74" s="59">
        <v>0</v>
      </c>
      <c r="D74" s="60"/>
      <c r="E74" s="59">
        <v>0</v>
      </c>
      <c r="F74" s="60"/>
      <c r="G74" s="59">
        <v>0</v>
      </c>
      <c r="H74" s="60"/>
      <c r="I74" s="59">
        <v>0</v>
      </c>
      <c r="J74" s="46"/>
      <c r="K74" s="48">
        <v>622796</v>
      </c>
      <c r="L74" s="46"/>
      <c r="M74" s="48">
        <v>42063244547</v>
      </c>
      <c r="N74" s="46"/>
      <c r="O74" s="48">
        <v>38971738401</v>
      </c>
      <c r="P74" s="46"/>
      <c r="Q74" s="49">
        <v>3091506146</v>
      </c>
      <c r="R74" s="38"/>
    </row>
    <row r="75" spans="1:18" ht="21.75" customHeight="1" x14ac:dyDescent="0.2">
      <c r="A75" s="30" t="s">
        <v>147</v>
      </c>
      <c r="C75" s="59">
        <v>0</v>
      </c>
      <c r="D75" s="60"/>
      <c r="E75" s="59">
        <v>0</v>
      </c>
      <c r="F75" s="60"/>
      <c r="G75" s="59">
        <v>0</v>
      </c>
      <c r="H75" s="60"/>
      <c r="I75" s="59">
        <v>0</v>
      </c>
      <c r="J75" s="46"/>
      <c r="K75" s="48">
        <v>400000</v>
      </c>
      <c r="L75" s="46"/>
      <c r="M75" s="48">
        <v>261633961</v>
      </c>
      <c r="N75" s="46"/>
      <c r="O75" s="48">
        <v>251433108</v>
      </c>
      <c r="P75" s="46"/>
      <c r="Q75" s="49">
        <v>10200853</v>
      </c>
      <c r="R75" s="38"/>
    </row>
    <row r="76" spans="1:18" ht="21.75" customHeight="1" x14ac:dyDescent="0.2">
      <c r="A76" s="30" t="s">
        <v>148</v>
      </c>
      <c r="C76" s="59">
        <v>0</v>
      </c>
      <c r="D76" s="60"/>
      <c r="E76" s="59">
        <v>0</v>
      </c>
      <c r="F76" s="60"/>
      <c r="G76" s="59">
        <v>0</v>
      </c>
      <c r="H76" s="60"/>
      <c r="I76" s="59">
        <v>0</v>
      </c>
      <c r="J76" s="46"/>
      <c r="K76" s="48">
        <v>5000000</v>
      </c>
      <c r="L76" s="46"/>
      <c r="M76" s="48">
        <v>25198602456</v>
      </c>
      <c r="N76" s="46"/>
      <c r="O76" s="48">
        <v>31178284056</v>
      </c>
      <c r="P76" s="46"/>
      <c r="Q76" s="49">
        <v>-5979681600</v>
      </c>
      <c r="R76" s="38"/>
    </row>
    <row r="77" spans="1:18" ht="21.75" customHeight="1" x14ac:dyDescent="0.2">
      <c r="A77" s="30" t="s">
        <v>36</v>
      </c>
      <c r="C77" s="59">
        <v>0</v>
      </c>
      <c r="D77" s="60"/>
      <c r="E77" s="59">
        <v>0</v>
      </c>
      <c r="F77" s="60"/>
      <c r="G77" s="59">
        <v>0</v>
      </c>
      <c r="H77" s="60"/>
      <c r="I77" s="59">
        <v>0</v>
      </c>
      <c r="J77" s="46"/>
      <c r="K77" s="48">
        <v>800000</v>
      </c>
      <c r="L77" s="46"/>
      <c r="M77" s="48">
        <v>24318443248</v>
      </c>
      <c r="N77" s="46"/>
      <c r="O77" s="48">
        <v>22080913609</v>
      </c>
      <c r="P77" s="46"/>
      <c r="Q77" s="49">
        <v>2237529639</v>
      </c>
      <c r="R77" s="38"/>
    </row>
    <row r="78" spans="1:18" ht="21.75" customHeight="1" x14ac:dyDescent="0.2">
      <c r="A78" s="30" t="s">
        <v>149</v>
      </c>
      <c r="C78" s="59">
        <v>0</v>
      </c>
      <c r="D78" s="60"/>
      <c r="E78" s="59">
        <v>0</v>
      </c>
      <c r="F78" s="60"/>
      <c r="G78" s="59">
        <v>0</v>
      </c>
      <c r="H78" s="60"/>
      <c r="I78" s="59">
        <v>0</v>
      </c>
      <c r="J78" s="46"/>
      <c r="K78" s="48">
        <v>400000</v>
      </c>
      <c r="L78" s="46"/>
      <c r="M78" s="48">
        <v>14202405296</v>
      </c>
      <c r="N78" s="46"/>
      <c r="O78" s="48">
        <v>14457404012</v>
      </c>
      <c r="P78" s="46"/>
      <c r="Q78" s="49">
        <v>-254998716</v>
      </c>
      <c r="R78" s="38"/>
    </row>
    <row r="79" spans="1:18" ht="21.75" customHeight="1" x14ac:dyDescent="0.2">
      <c r="A79" s="30" t="s">
        <v>155</v>
      </c>
      <c r="C79" s="59">
        <v>0</v>
      </c>
      <c r="D79" s="60"/>
      <c r="E79" s="59">
        <v>0</v>
      </c>
      <c r="F79" s="60"/>
      <c r="G79" s="59">
        <v>0</v>
      </c>
      <c r="H79" s="60"/>
      <c r="I79" s="59">
        <v>0</v>
      </c>
      <c r="J79" s="46"/>
      <c r="K79" s="48">
        <v>67000</v>
      </c>
      <c r="L79" s="46"/>
      <c r="M79" s="48">
        <v>66987856250</v>
      </c>
      <c r="N79" s="46"/>
      <c r="O79" s="48">
        <v>66987856250</v>
      </c>
      <c r="P79" s="46"/>
      <c r="Q79" s="49">
        <v>0</v>
      </c>
      <c r="R79" s="38"/>
    </row>
    <row r="80" spans="1:18" ht="21.75" customHeight="1" x14ac:dyDescent="0.2">
      <c r="A80" s="30" t="s">
        <v>156</v>
      </c>
      <c r="C80" s="59">
        <v>0</v>
      </c>
      <c r="D80" s="60"/>
      <c r="E80" s="59">
        <v>0</v>
      </c>
      <c r="F80" s="60"/>
      <c r="G80" s="59">
        <v>0</v>
      </c>
      <c r="H80" s="60"/>
      <c r="I80" s="59">
        <v>0</v>
      </c>
      <c r="J80" s="46"/>
      <c r="K80" s="48">
        <v>385000</v>
      </c>
      <c r="L80" s="46"/>
      <c r="M80" s="48">
        <v>384932718750</v>
      </c>
      <c r="N80" s="46"/>
      <c r="O80" s="48">
        <v>385069781250</v>
      </c>
      <c r="P80" s="46"/>
      <c r="Q80" s="49">
        <v>-137062500</v>
      </c>
      <c r="R80" s="38"/>
    </row>
    <row r="81" spans="1:18" ht="21.75" customHeight="1" x14ac:dyDescent="0.2">
      <c r="A81" s="30" t="s">
        <v>77</v>
      </c>
      <c r="C81" s="59">
        <v>0</v>
      </c>
      <c r="D81" s="60"/>
      <c r="E81" s="59">
        <v>0</v>
      </c>
      <c r="F81" s="60"/>
      <c r="G81" s="59">
        <v>0</v>
      </c>
      <c r="H81" s="60"/>
      <c r="I81" s="59">
        <v>0</v>
      </c>
      <c r="J81" s="46"/>
      <c r="K81" s="48">
        <v>80000</v>
      </c>
      <c r="L81" s="46"/>
      <c r="M81" s="48">
        <v>75146377250</v>
      </c>
      <c r="N81" s="46"/>
      <c r="O81" s="48">
        <v>73827373491</v>
      </c>
      <c r="P81" s="46"/>
      <c r="Q81" s="49">
        <v>1319003759</v>
      </c>
      <c r="R81" s="38"/>
    </row>
    <row r="82" spans="1:18" ht="21.75" customHeight="1" x14ac:dyDescent="0.2">
      <c r="A82" s="30" t="s">
        <v>157</v>
      </c>
      <c r="C82" s="59">
        <v>0</v>
      </c>
      <c r="D82" s="60"/>
      <c r="E82" s="59">
        <v>0</v>
      </c>
      <c r="F82" s="60"/>
      <c r="G82" s="59">
        <v>0</v>
      </c>
      <c r="H82" s="60"/>
      <c r="I82" s="59">
        <v>0</v>
      </c>
      <c r="J82" s="46"/>
      <c r="K82" s="48">
        <v>119000</v>
      </c>
      <c r="L82" s="46"/>
      <c r="M82" s="48">
        <v>118978431250</v>
      </c>
      <c r="N82" s="46"/>
      <c r="O82" s="48">
        <v>119021568750</v>
      </c>
      <c r="P82" s="46"/>
      <c r="Q82" s="49">
        <v>-43137500</v>
      </c>
      <c r="R82" s="38"/>
    </row>
    <row r="83" spans="1:18" ht="21.75" customHeight="1" x14ac:dyDescent="0.2">
      <c r="A83" s="31" t="s">
        <v>158</v>
      </c>
      <c r="C83" s="61">
        <v>0</v>
      </c>
      <c r="D83" s="60"/>
      <c r="E83" s="61">
        <v>0</v>
      </c>
      <c r="F83" s="60"/>
      <c r="G83" s="61">
        <v>0</v>
      </c>
      <c r="H83" s="60"/>
      <c r="I83" s="61">
        <v>0</v>
      </c>
      <c r="J83" s="46"/>
      <c r="K83" s="50">
        <v>220000</v>
      </c>
      <c r="L83" s="46"/>
      <c r="M83" s="50">
        <v>219961125000</v>
      </c>
      <c r="N83" s="46"/>
      <c r="O83" s="50">
        <v>220038875000</v>
      </c>
      <c r="P83" s="46"/>
      <c r="Q83" s="51">
        <v>-77750000</v>
      </c>
      <c r="R83" s="42"/>
    </row>
    <row r="84" spans="1:18" ht="21.75" customHeight="1" x14ac:dyDescent="0.2">
      <c r="A84" s="37" t="s">
        <v>65</v>
      </c>
      <c r="C84" s="52">
        <f>SUM(C8:C83)</f>
        <v>37281774</v>
      </c>
      <c r="D84" s="46"/>
      <c r="E84" s="52">
        <f>SUM(E8:E83)</f>
        <v>207634877282</v>
      </c>
      <c r="F84" s="46"/>
      <c r="G84" s="52">
        <f>SUM(G8:G83)</f>
        <v>194238603267</v>
      </c>
      <c r="H84" s="46"/>
      <c r="I84" s="52">
        <f>SUM(I8:I83)</f>
        <v>13396274015</v>
      </c>
      <c r="J84" s="46"/>
      <c r="K84" s="52">
        <f>SUM(K8:K83)</f>
        <v>375495164</v>
      </c>
      <c r="L84" s="46"/>
      <c r="M84" s="52">
        <f>SUM(M8:M83)</f>
        <v>2375499570813</v>
      </c>
      <c r="N84" s="46"/>
      <c r="O84" s="52">
        <f>SUM(O8:O83)</f>
        <v>2354046003764</v>
      </c>
      <c r="P84" s="46"/>
      <c r="Q84" s="53">
        <f>SUM(Q8:R83)</f>
        <v>21453567049</v>
      </c>
      <c r="R84" s="41"/>
    </row>
  </sheetData>
  <mergeCells count="7">
    <mergeCell ref="A1:R1"/>
    <mergeCell ref="A2:R2"/>
    <mergeCell ref="A3:R3"/>
    <mergeCell ref="A5:R5"/>
    <mergeCell ref="A6:A7"/>
    <mergeCell ref="C6:I6"/>
    <mergeCell ref="K6:R6"/>
  </mergeCells>
  <pageMargins left="0.39" right="0.39" top="0.39" bottom="0.39" header="0" footer="0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1"/>
  <sheetViews>
    <sheetView rightToLeft="1" view="pageBreakPreview" zoomScale="60" zoomScaleNormal="100" workbookViewId="0">
      <selection activeCell="Z13" sqref="Z13"/>
    </sheetView>
  </sheetViews>
  <sheetFormatPr defaultRowHeight="12.75" x14ac:dyDescent="0.2"/>
  <cols>
    <col min="1" max="1" width="31.5703125" style="24" bestFit="1" customWidth="1"/>
    <col min="2" max="2" width="1.28515625" style="24" customWidth="1"/>
    <col min="3" max="3" width="13.7109375" style="24" bestFit="1" customWidth="1"/>
    <col min="4" max="4" width="1.28515625" style="24" customWidth="1"/>
    <col min="5" max="5" width="19.85546875" style="24" bestFit="1" customWidth="1"/>
    <col min="6" max="6" width="1.28515625" style="24" customWidth="1"/>
    <col min="7" max="7" width="19.85546875" style="24" bestFit="1" customWidth="1"/>
    <col min="8" max="8" width="1.28515625" style="24" customWidth="1"/>
    <col min="9" max="9" width="27.7109375" style="24" bestFit="1" customWidth="1"/>
    <col min="10" max="10" width="1.28515625" style="24" customWidth="1"/>
    <col min="11" max="11" width="13.7109375" style="24" bestFit="1" customWidth="1"/>
    <col min="12" max="12" width="1.28515625" style="24" customWidth="1"/>
    <col min="13" max="13" width="19.85546875" style="24" bestFit="1" customWidth="1"/>
    <col min="14" max="14" width="1.28515625" style="24" customWidth="1"/>
    <col min="15" max="15" width="19.7109375" style="24" bestFit="1" customWidth="1"/>
    <col min="16" max="16" width="1.28515625" style="24" customWidth="1"/>
    <col min="17" max="17" width="27.7109375" style="24" bestFit="1" customWidth="1"/>
    <col min="18" max="18" width="1.28515625" style="24" customWidth="1"/>
    <col min="19" max="19" width="0.28515625" style="24" customWidth="1"/>
    <col min="20" max="16384" width="9.140625" style="24"/>
  </cols>
  <sheetData>
    <row r="1" spans="1:18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1:18" ht="21.75" customHeight="1" x14ac:dyDescent="0.2">
      <c r="A2" s="103" t="s">
        <v>93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3" spans="1:18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</row>
    <row r="4" spans="1:18" ht="14.45" customHeight="1" x14ac:dyDescent="0.2"/>
    <row r="5" spans="1:18" ht="14.45" customHeight="1" x14ac:dyDescent="0.2">
      <c r="A5" s="104" t="s">
        <v>212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</row>
    <row r="6" spans="1:18" ht="14.45" customHeight="1" x14ac:dyDescent="0.2">
      <c r="A6" s="105" t="s">
        <v>96</v>
      </c>
      <c r="C6" s="105" t="s">
        <v>111</v>
      </c>
      <c r="D6" s="105"/>
      <c r="E6" s="105"/>
      <c r="F6" s="105"/>
      <c r="G6" s="105"/>
      <c r="H6" s="105"/>
      <c r="I6" s="105"/>
      <c r="K6" s="105" t="s">
        <v>112</v>
      </c>
      <c r="L6" s="105"/>
      <c r="M6" s="105"/>
      <c r="N6" s="105"/>
      <c r="O6" s="105"/>
      <c r="P6" s="105"/>
      <c r="Q6" s="105"/>
      <c r="R6" s="105"/>
    </row>
    <row r="7" spans="1:18" ht="39.950000000000003" customHeight="1" x14ac:dyDescent="0.2">
      <c r="A7" s="105"/>
      <c r="C7" s="40" t="s">
        <v>13</v>
      </c>
      <c r="D7" s="27"/>
      <c r="E7" s="40" t="s">
        <v>15</v>
      </c>
      <c r="F7" s="27"/>
      <c r="G7" s="40" t="s">
        <v>210</v>
      </c>
      <c r="H7" s="27"/>
      <c r="I7" s="40" t="s">
        <v>213</v>
      </c>
      <c r="K7" s="40" t="s">
        <v>13</v>
      </c>
      <c r="L7" s="27"/>
      <c r="M7" s="40" t="s">
        <v>15</v>
      </c>
      <c r="N7" s="27"/>
      <c r="O7" s="40" t="s">
        <v>210</v>
      </c>
      <c r="P7" s="27"/>
      <c r="Q7" s="40" t="s">
        <v>213</v>
      </c>
      <c r="R7" s="44"/>
    </row>
    <row r="8" spans="1:18" ht="21.75" customHeight="1" x14ac:dyDescent="0.2">
      <c r="A8" s="29" t="s">
        <v>32</v>
      </c>
      <c r="C8" s="45">
        <v>1700000</v>
      </c>
      <c r="D8" s="46"/>
      <c r="E8" s="45">
        <v>27661142000</v>
      </c>
      <c r="F8" s="46"/>
      <c r="G8" s="45">
        <v>29775773700</v>
      </c>
      <c r="H8" s="46"/>
      <c r="I8" s="45">
        <v>-2114631700</v>
      </c>
      <c r="J8" s="46"/>
      <c r="K8" s="45">
        <v>1700000</v>
      </c>
      <c r="L8" s="46"/>
      <c r="M8" s="45">
        <v>27661142000</v>
      </c>
      <c r="N8" s="46"/>
      <c r="O8" s="45">
        <v>31697318662</v>
      </c>
      <c r="P8" s="46"/>
      <c r="Q8" s="47">
        <v>-4036176662</v>
      </c>
      <c r="R8" s="43"/>
    </row>
    <row r="9" spans="1:18" ht="21.75" customHeight="1" x14ac:dyDescent="0.2">
      <c r="A9" s="30" t="s">
        <v>27</v>
      </c>
      <c r="C9" s="48">
        <v>300000</v>
      </c>
      <c r="D9" s="46"/>
      <c r="E9" s="48">
        <v>25508176500</v>
      </c>
      <c r="F9" s="46"/>
      <c r="G9" s="48">
        <v>25845839341</v>
      </c>
      <c r="H9" s="46"/>
      <c r="I9" s="48">
        <v>-337662841</v>
      </c>
      <c r="J9" s="46"/>
      <c r="K9" s="48">
        <v>300000</v>
      </c>
      <c r="L9" s="46"/>
      <c r="M9" s="48">
        <v>25508176500</v>
      </c>
      <c r="N9" s="46"/>
      <c r="O9" s="48">
        <v>26194514565</v>
      </c>
      <c r="P9" s="46"/>
      <c r="Q9" s="49">
        <v>-686338065</v>
      </c>
      <c r="R9" s="38"/>
    </row>
    <row r="10" spans="1:18" ht="21.75" customHeight="1" x14ac:dyDescent="0.2">
      <c r="A10" s="30" t="s">
        <v>55</v>
      </c>
      <c r="C10" s="48">
        <v>400000</v>
      </c>
      <c r="D10" s="46"/>
      <c r="E10" s="48">
        <v>25617313000</v>
      </c>
      <c r="F10" s="46"/>
      <c r="G10" s="48">
        <v>26946915823</v>
      </c>
      <c r="H10" s="46"/>
      <c r="I10" s="48">
        <v>-1329602823</v>
      </c>
      <c r="J10" s="46"/>
      <c r="K10" s="48">
        <v>400000</v>
      </c>
      <c r="L10" s="46"/>
      <c r="M10" s="48">
        <v>25617313000</v>
      </c>
      <c r="N10" s="46"/>
      <c r="O10" s="48">
        <v>25591001060</v>
      </c>
      <c r="P10" s="46"/>
      <c r="Q10" s="49">
        <v>26311939</v>
      </c>
      <c r="R10" s="38"/>
    </row>
    <row r="11" spans="1:18" ht="21.75" customHeight="1" x14ac:dyDescent="0.2">
      <c r="A11" s="30" t="s">
        <v>50</v>
      </c>
      <c r="C11" s="48">
        <v>1000000</v>
      </c>
      <c r="D11" s="46"/>
      <c r="E11" s="48">
        <v>2116255950</v>
      </c>
      <c r="F11" s="46"/>
      <c r="G11" s="48">
        <v>-376122454</v>
      </c>
      <c r="H11" s="46"/>
      <c r="I11" s="48">
        <v>2492378404</v>
      </c>
      <c r="J11" s="46"/>
      <c r="K11" s="48">
        <v>1000000</v>
      </c>
      <c r="L11" s="46"/>
      <c r="M11" s="48">
        <v>2116255950</v>
      </c>
      <c r="N11" s="46"/>
      <c r="O11" s="48">
        <v>2440587842</v>
      </c>
      <c r="P11" s="46"/>
      <c r="Q11" s="49">
        <v>-324331892</v>
      </c>
      <c r="R11" s="38"/>
    </row>
    <row r="12" spans="1:18" ht="21.75" customHeight="1" x14ac:dyDescent="0.2">
      <c r="A12" s="30" t="s">
        <v>54</v>
      </c>
      <c r="C12" s="48">
        <v>16400000</v>
      </c>
      <c r="D12" s="46"/>
      <c r="E12" s="48">
        <v>16124818660</v>
      </c>
      <c r="F12" s="46"/>
      <c r="G12" s="48">
        <v>13424231448</v>
      </c>
      <c r="H12" s="46"/>
      <c r="I12" s="48">
        <v>2700587211</v>
      </c>
      <c r="J12" s="46"/>
      <c r="K12" s="48">
        <v>16400000</v>
      </c>
      <c r="L12" s="46"/>
      <c r="M12" s="48">
        <v>16124818660</v>
      </c>
      <c r="N12" s="46"/>
      <c r="O12" s="48">
        <v>15466541829</v>
      </c>
      <c r="P12" s="46"/>
      <c r="Q12" s="49">
        <v>658276830</v>
      </c>
      <c r="R12" s="38"/>
    </row>
    <row r="13" spans="1:18" ht="21.75" customHeight="1" x14ac:dyDescent="0.2">
      <c r="A13" s="30" t="s">
        <v>45</v>
      </c>
      <c r="C13" s="48">
        <v>4000000</v>
      </c>
      <c r="D13" s="46"/>
      <c r="E13" s="48">
        <v>34804622000</v>
      </c>
      <c r="F13" s="46"/>
      <c r="G13" s="48">
        <v>35586990000</v>
      </c>
      <c r="H13" s="46"/>
      <c r="I13" s="48">
        <v>-782368000</v>
      </c>
      <c r="J13" s="46"/>
      <c r="K13" s="48">
        <v>4000000</v>
      </c>
      <c r="L13" s="46"/>
      <c r="M13" s="48">
        <v>34804622000</v>
      </c>
      <c r="N13" s="46"/>
      <c r="O13" s="48">
        <v>31401207645</v>
      </c>
      <c r="P13" s="46"/>
      <c r="Q13" s="49">
        <v>3403414354</v>
      </c>
      <c r="R13" s="38"/>
    </row>
    <row r="14" spans="1:18" ht="21.75" customHeight="1" x14ac:dyDescent="0.2">
      <c r="A14" s="30" t="s">
        <v>35</v>
      </c>
      <c r="C14" s="48">
        <v>30000000</v>
      </c>
      <c r="D14" s="46"/>
      <c r="E14" s="48">
        <v>38515263000</v>
      </c>
      <c r="F14" s="46"/>
      <c r="G14" s="48">
        <v>43539390000</v>
      </c>
      <c r="H14" s="46"/>
      <c r="I14" s="48">
        <v>-5024127000</v>
      </c>
      <c r="J14" s="46"/>
      <c r="K14" s="48">
        <v>30000000</v>
      </c>
      <c r="L14" s="46"/>
      <c r="M14" s="48">
        <v>38515263000</v>
      </c>
      <c r="N14" s="46"/>
      <c r="O14" s="48">
        <v>39835183448</v>
      </c>
      <c r="P14" s="46"/>
      <c r="Q14" s="49">
        <v>-1319920448</v>
      </c>
      <c r="R14" s="38"/>
    </row>
    <row r="15" spans="1:18" ht="21.75" customHeight="1" x14ac:dyDescent="0.2">
      <c r="A15" s="30" t="s">
        <v>22</v>
      </c>
      <c r="C15" s="48">
        <v>7000000</v>
      </c>
      <c r="D15" s="46"/>
      <c r="E15" s="48">
        <v>36378171900</v>
      </c>
      <c r="F15" s="46"/>
      <c r="G15" s="48">
        <v>33883259548</v>
      </c>
      <c r="H15" s="46"/>
      <c r="I15" s="48">
        <v>2494912351</v>
      </c>
      <c r="J15" s="46"/>
      <c r="K15" s="48">
        <v>7000000</v>
      </c>
      <c r="L15" s="46"/>
      <c r="M15" s="48">
        <v>36378171900</v>
      </c>
      <c r="N15" s="46"/>
      <c r="O15" s="48">
        <v>30947225426</v>
      </c>
      <c r="P15" s="46"/>
      <c r="Q15" s="49">
        <v>5430946473</v>
      </c>
      <c r="R15" s="38"/>
    </row>
    <row r="16" spans="1:18" ht="21.75" customHeight="1" x14ac:dyDescent="0.2">
      <c r="A16" s="30" t="s">
        <v>34</v>
      </c>
      <c r="C16" s="48">
        <v>6325000</v>
      </c>
      <c r="D16" s="46"/>
      <c r="E16" s="48">
        <v>20526665761</v>
      </c>
      <c r="F16" s="46"/>
      <c r="G16" s="48">
        <v>23445588746</v>
      </c>
      <c r="H16" s="46"/>
      <c r="I16" s="48">
        <v>-2918922984</v>
      </c>
      <c r="J16" s="46"/>
      <c r="K16" s="48">
        <v>6325000</v>
      </c>
      <c r="L16" s="46"/>
      <c r="M16" s="48">
        <v>20526665761</v>
      </c>
      <c r="N16" s="46"/>
      <c r="O16" s="48">
        <v>32882925487</v>
      </c>
      <c r="P16" s="46"/>
      <c r="Q16" s="49">
        <v>-12356259725</v>
      </c>
      <c r="R16" s="38"/>
    </row>
    <row r="17" spans="1:18" ht="21.75" customHeight="1" x14ac:dyDescent="0.2">
      <c r="A17" s="30" t="s">
        <v>24</v>
      </c>
      <c r="C17" s="48">
        <v>400000</v>
      </c>
      <c r="D17" s="46"/>
      <c r="E17" s="48">
        <v>16350632000</v>
      </c>
      <c r="F17" s="46"/>
      <c r="G17" s="48">
        <v>22116872093</v>
      </c>
      <c r="H17" s="46"/>
      <c r="I17" s="48">
        <v>-5766240093</v>
      </c>
      <c r="J17" s="46"/>
      <c r="K17" s="48">
        <v>400000</v>
      </c>
      <c r="L17" s="46"/>
      <c r="M17" s="48">
        <v>16350632000</v>
      </c>
      <c r="N17" s="46"/>
      <c r="O17" s="48">
        <v>15414691542</v>
      </c>
      <c r="P17" s="46"/>
      <c r="Q17" s="49">
        <v>935940457</v>
      </c>
      <c r="R17" s="38"/>
    </row>
    <row r="18" spans="1:18" ht="21.75" customHeight="1" x14ac:dyDescent="0.2">
      <c r="A18" s="30" t="s">
        <v>43</v>
      </c>
      <c r="C18" s="48">
        <v>5693</v>
      </c>
      <c r="D18" s="46"/>
      <c r="E18" s="48">
        <v>84042888439</v>
      </c>
      <c r="F18" s="46"/>
      <c r="G18" s="48">
        <v>107513477626</v>
      </c>
      <c r="H18" s="46"/>
      <c r="I18" s="48">
        <v>-23470589186</v>
      </c>
      <c r="J18" s="46"/>
      <c r="K18" s="48">
        <v>5693</v>
      </c>
      <c r="L18" s="46"/>
      <c r="M18" s="48">
        <v>84042888439</v>
      </c>
      <c r="N18" s="46"/>
      <c r="O18" s="48">
        <v>63600440437</v>
      </c>
      <c r="P18" s="46"/>
      <c r="Q18" s="49">
        <v>20442448002</v>
      </c>
      <c r="R18" s="38"/>
    </row>
    <row r="19" spans="1:18" ht="21.75" customHeight="1" x14ac:dyDescent="0.2">
      <c r="A19" s="30" t="s">
        <v>42</v>
      </c>
      <c r="C19" s="48">
        <v>4600000</v>
      </c>
      <c r="D19" s="46"/>
      <c r="E19" s="48">
        <v>41668315700</v>
      </c>
      <c r="F19" s="46"/>
      <c r="G19" s="48">
        <v>40474588488</v>
      </c>
      <c r="H19" s="46"/>
      <c r="I19" s="48">
        <v>1193727211</v>
      </c>
      <c r="J19" s="46"/>
      <c r="K19" s="48">
        <v>4600000</v>
      </c>
      <c r="L19" s="46"/>
      <c r="M19" s="48">
        <v>41668315700</v>
      </c>
      <c r="N19" s="46"/>
      <c r="O19" s="48">
        <v>38962123236</v>
      </c>
      <c r="P19" s="46"/>
      <c r="Q19" s="49">
        <v>2706192463</v>
      </c>
      <c r="R19" s="38"/>
    </row>
    <row r="20" spans="1:18" ht="21.75" customHeight="1" x14ac:dyDescent="0.2">
      <c r="A20" s="30" t="s">
        <v>28</v>
      </c>
      <c r="C20" s="48">
        <v>50000</v>
      </c>
      <c r="D20" s="46"/>
      <c r="E20" s="48">
        <v>4494439500</v>
      </c>
      <c r="F20" s="46"/>
      <c r="G20" s="48">
        <v>3986140500</v>
      </c>
      <c r="H20" s="46"/>
      <c r="I20" s="48">
        <v>508298999</v>
      </c>
      <c r="J20" s="46"/>
      <c r="K20" s="48">
        <v>50000</v>
      </c>
      <c r="L20" s="46"/>
      <c r="M20" s="48">
        <v>4494439500</v>
      </c>
      <c r="N20" s="46"/>
      <c r="O20" s="48">
        <v>2605119708</v>
      </c>
      <c r="P20" s="46"/>
      <c r="Q20" s="49">
        <v>1889319792</v>
      </c>
      <c r="R20" s="38"/>
    </row>
    <row r="21" spans="1:18" ht="21.75" customHeight="1" x14ac:dyDescent="0.2">
      <c r="A21" s="30" t="s">
        <v>25</v>
      </c>
      <c r="C21" s="48">
        <v>10000000</v>
      </c>
      <c r="D21" s="46"/>
      <c r="E21" s="48">
        <v>24089402000</v>
      </c>
      <c r="F21" s="46"/>
      <c r="G21" s="48">
        <v>19632487500</v>
      </c>
      <c r="H21" s="46"/>
      <c r="I21" s="48">
        <v>4456914499</v>
      </c>
      <c r="J21" s="46"/>
      <c r="K21" s="48">
        <v>10000000</v>
      </c>
      <c r="L21" s="46"/>
      <c r="M21" s="48">
        <v>24089402000</v>
      </c>
      <c r="N21" s="46"/>
      <c r="O21" s="48">
        <v>28844298608</v>
      </c>
      <c r="P21" s="46"/>
      <c r="Q21" s="49">
        <v>-4754896608</v>
      </c>
      <c r="R21" s="38"/>
    </row>
    <row r="22" spans="1:18" ht="21.75" customHeight="1" x14ac:dyDescent="0.2">
      <c r="A22" s="30" t="s">
        <v>29</v>
      </c>
      <c r="C22" s="48">
        <v>1000000</v>
      </c>
      <c r="D22" s="46"/>
      <c r="E22" s="48">
        <v>4704775300</v>
      </c>
      <c r="F22" s="46"/>
      <c r="G22" s="48">
        <v>4107414600</v>
      </c>
      <c r="H22" s="46"/>
      <c r="I22" s="48">
        <v>597360699</v>
      </c>
      <c r="J22" s="46"/>
      <c r="K22" s="48">
        <v>1000000</v>
      </c>
      <c r="L22" s="46"/>
      <c r="M22" s="48">
        <v>4704775300</v>
      </c>
      <c r="N22" s="46"/>
      <c r="O22" s="48">
        <v>3587254218</v>
      </c>
      <c r="P22" s="46"/>
      <c r="Q22" s="49">
        <v>1117521082</v>
      </c>
      <c r="R22" s="38"/>
    </row>
    <row r="23" spans="1:18" ht="21.75" customHeight="1" x14ac:dyDescent="0.2">
      <c r="A23" s="30" t="s">
        <v>39</v>
      </c>
      <c r="C23" s="48">
        <v>2000000</v>
      </c>
      <c r="D23" s="46"/>
      <c r="E23" s="48">
        <v>8512647000</v>
      </c>
      <c r="F23" s="46"/>
      <c r="G23" s="48">
        <v>8936509500</v>
      </c>
      <c r="H23" s="46"/>
      <c r="I23" s="48">
        <v>-423862500</v>
      </c>
      <c r="J23" s="46"/>
      <c r="K23" s="48">
        <v>2000000</v>
      </c>
      <c r="L23" s="46"/>
      <c r="M23" s="48">
        <v>8512647000</v>
      </c>
      <c r="N23" s="46"/>
      <c r="O23" s="48">
        <v>9506227940</v>
      </c>
      <c r="P23" s="46"/>
      <c r="Q23" s="49">
        <v>-993580940</v>
      </c>
      <c r="R23" s="38"/>
    </row>
    <row r="24" spans="1:18" ht="21.75" customHeight="1" x14ac:dyDescent="0.2">
      <c r="A24" s="30" t="s">
        <v>41</v>
      </c>
      <c r="C24" s="48">
        <v>1700000</v>
      </c>
      <c r="D24" s="46"/>
      <c r="E24" s="48">
        <v>30005592450</v>
      </c>
      <c r="F24" s="46"/>
      <c r="G24" s="48">
        <v>29099819700</v>
      </c>
      <c r="H24" s="46"/>
      <c r="I24" s="48">
        <v>905772749</v>
      </c>
      <c r="J24" s="46"/>
      <c r="K24" s="48">
        <v>1700000</v>
      </c>
      <c r="L24" s="46"/>
      <c r="M24" s="48">
        <v>30005592450</v>
      </c>
      <c r="N24" s="46"/>
      <c r="O24" s="48">
        <v>33807419153</v>
      </c>
      <c r="P24" s="46"/>
      <c r="Q24" s="49">
        <v>-3801826703</v>
      </c>
      <c r="R24" s="38"/>
    </row>
    <row r="25" spans="1:18" ht="21.75" customHeight="1" x14ac:dyDescent="0.2">
      <c r="A25" s="30" t="s">
        <v>31</v>
      </c>
      <c r="C25" s="48">
        <v>599999</v>
      </c>
      <c r="D25" s="46"/>
      <c r="E25" s="48">
        <v>595289007</v>
      </c>
      <c r="F25" s="46"/>
      <c r="G25" s="48">
        <v>596429005</v>
      </c>
      <c r="H25" s="46"/>
      <c r="I25" s="48">
        <v>-1139997</v>
      </c>
      <c r="J25" s="46"/>
      <c r="K25" s="48">
        <v>599999</v>
      </c>
      <c r="L25" s="46"/>
      <c r="M25" s="48">
        <v>595289007</v>
      </c>
      <c r="N25" s="46"/>
      <c r="O25" s="48">
        <v>596429005</v>
      </c>
      <c r="P25" s="46"/>
      <c r="Q25" s="49">
        <v>-1139997</v>
      </c>
      <c r="R25" s="38"/>
    </row>
    <row r="26" spans="1:18" ht="21.75" customHeight="1" x14ac:dyDescent="0.2">
      <c r="A26" s="30" t="s">
        <v>36</v>
      </c>
      <c r="C26" s="48">
        <v>1000000</v>
      </c>
      <c r="D26" s="46"/>
      <c r="E26" s="48">
        <v>29139445500</v>
      </c>
      <c r="F26" s="46"/>
      <c r="G26" s="48">
        <v>26401968000</v>
      </c>
      <c r="H26" s="46"/>
      <c r="I26" s="48">
        <v>2737477499</v>
      </c>
      <c r="J26" s="46"/>
      <c r="K26" s="48">
        <v>1000000</v>
      </c>
      <c r="L26" s="46"/>
      <c r="M26" s="48">
        <v>29139445500</v>
      </c>
      <c r="N26" s="46"/>
      <c r="O26" s="48">
        <v>27073343406</v>
      </c>
      <c r="P26" s="46"/>
      <c r="Q26" s="49">
        <v>2066102093</v>
      </c>
      <c r="R26" s="38"/>
    </row>
    <row r="27" spans="1:18" ht="21.75" customHeight="1" x14ac:dyDescent="0.2">
      <c r="A27" s="30" t="s">
        <v>60</v>
      </c>
      <c r="C27" s="48">
        <v>4000000</v>
      </c>
      <c r="D27" s="46"/>
      <c r="E27" s="48">
        <v>34169646000</v>
      </c>
      <c r="F27" s="46"/>
      <c r="G27" s="48">
        <v>31491504000</v>
      </c>
      <c r="H27" s="46"/>
      <c r="I27" s="48">
        <v>2678141999</v>
      </c>
      <c r="J27" s="46"/>
      <c r="K27" s="48">
        <v>4000000</v>
      </c>
      <c r="L27" s="46"/>
      <c r="M27" s="48">
        <v>34169646000</v>
      </c>
      <c r="N27" s="46"/>
      <c r="O27" s="48">
        <v>23348817660</v>
      </c>
      <c r="P27" s="46"/>
      <c r="Q27" s="49">
        <v>10820828340</v>
      </c>
      <c r="R27" s="38"/>
    </row>
    <row r="28" spans="1:18" ht="21.75" customHeight="1" x14ac:dyDescent="0.2">
      <c r="A28" s="30" t="s">
        <v>26</v>
      </c>
      <c r="C28" s="48">
        <v>6000000</v>
      </c>
      <c r="D28" s="46"/>
      <c r="E28" s="48">
        <v>22323375000</v>
      </c>
      <c r="F28" s="46"/>
      <c r="G28" s="48">
        <v>24483451500</v>
      </c>
      <c r="H28" s="46"/>
      <c r="I28" s="48">
        <v>-2160076500</v>
      </c>
      <c r="J28" s="46"/>
      <c r="K28" s="48">
        <v>6000000</v>
      </c>
      <c r="L28" s="46"/>
      <c r="M28" s="48">
        <v>22323375000</v>
      </c>
      <c r="N28" s="46"/>
      <c r="O28" s="48">
        <v>36604211956</v>
      </c>
      <c r="P28" s="46"/>
      <c r="Q28" s="49">
        <v>-14280836956</v>
      </c>
      <c r="R28" s="38"/>
    </row>
    <row r="29" spans="1:18" ht="21.75" customHeight="1" x14ac:dyDescent="0.2">
      <c r="A29" s="30" t="s">
        <v>40</v>
      </c>
      <c r="C29" s="48">
        <v>600000</v>
      </c>
      <c r="D29" s="46"/>
      <c r="E29" s="48">
        <v>31693239600</v>
      </c>
      <c r="F29" s="46"/>
      <c r="G29" s="48">
        <v>33740045100</v>
      </c>
      <c r="H29" s="46"/>
      <c r="I29" s="48">
        <v>-2046805500</v>
      </c>
      <c r="J29" s="46"/>
      <c r="K29" s="48">
        <v>600000</v>
      </c>
      <c r="L29" s="46"/>
      <c r="M29" s="48">
        <v>31693239600</v>
      </c>
      <c r="N29" s="46"/>
      <c r="O29" s="48">
        <v>32693506438</v>
      </c>
      <c r="P29" s="46"/>
      <c r="Q29" s="49">
        <v>-1000266838</v>
      </c>
      <c r="R29" s="38"/>
    </row>
    <row r="30" spans="1:18" ht="21.75" customHeight="1" x14ac:dyDescent="0.2">
      <c r="A30" s="30" t="s">
        <v>46</v>
      </c>
      <c r="C30" s="48">
        <v>600000</v>
      </c>
      <c r="D30" s="46"/>
      <c r="E30" s="48">
        <v>1575732630</v>
      </c>
      <c r="F30" s="46"/>
      <c r="G30" s="48">
        <v>1640778930</v>
      </c>
      <c r="H30" s="46"/>
      <c r="I30" s="48">
        <v>-65046300</v>
      </c>
      <c r="J30" s="46"/>
      <c r="K30" s="48">
        <v>600000</v>
      </c>
      <c r="L30" s="46"/>
      <c r="M30" s="48">
        <v>1575732630</v>
      </c>
      <c r="N30" s="46"/>
      <c r="O30" s="48">
        <v>1396596047</v>
      </c>
      <c r="P30" s="46"/>
      <c r="Q30" s="49">
        <v>179136582</v>
      </c>
      <c r="R30" s="38"/>
    </row>
    <row r="31" spans="1:18" ht="21.75" customHeight="1" x14ac:dyDescent="0.2">
      <c r="A31" s="30" t="s">
        <v>57</v>
      </c>
      <c r="C31" s="48">
        <v>1000000</v>
      </c>
      <c r="D31" s="46"/>
      <c r="E31" s="48">
        <v>1359245500</v>
      </c>
      <c r="F31" s="46"/>
      <c r="G31" s="48">
        <v>1316122200</v>
      </c>
      <c r="H31" s="46"/>
      <c r="I31" s="48">
        <v>43123299</v>
      </c>
      <c r="J31" s="46"/>
      <c r="K31" s="48">
        <v>1000000</v>
      </c>
      <c r="L31" s="46"/>
      <c r="M31" s="48">
        <v>1359245500</v>
      </c>
      <c r="N31" s="46"/>
      <c r="O31" s="48">
        <v>1272868449</v>
      </c>
      <c r="P31" s="46"/>
      <c r="Q31" s="49">
        <v>86377050</v>
      </c>
      <c r="R31" s="38"/>
    </row>
    <row r="32" spans="1:18" ht="21.75" customHeight="1" x14ac:dyDescent="0.2">
      <c r="A32" s="30" t="s">
        <v>20</v>
      </c>
      <c r="C32" s="48">
        <v>10000000</v>
      </c>
      <c r="D32" s="46"/>
      <c r="E32" s="48">
        <v>24694613500</v>
      </c>
      <c r="F32" s="46"/>
      <c r="G32" s="48">
        <v>24722023500</v>
      </c>
      <c r="H32" s="46"/>
      <c r="I32" s="48">
        <v>-27410000</v>
      </c>
      <c r="J32" s="46"/>
      <c r="K32" s="48">
        <v>10000000</v>
      </c>
      <c r="L32" s="46"/>
      <c r="M32" s="48">
        <v>24694613500</v>
      </c>
      <c r="N32" s="46"/>
      <c r="O32" s="48">
        <v>24067990829</v>
      </c>
      <c r="P32" s="46"/>
      <c r="Q32" s="49">
        <v>626622670</v>
      </c>
      <c r="R32" s="38"/>
    </row>
    <row r="33" spans="1:18" ht="21.75" customHeight="1" x14ac:dyDescent="0.2">
      <c r="A33" s="30" t="s">
        <v>62</v>
      </c>
      <c r="C33" s="48">
        <v>1805921</v>
      </c>
      <c r="D33" s="46"/>
      <c r="E33" s="48">
        <v>5932466106</v>
      </c>
      <c r="F33" s="46"/>
      <c r="G33" s="48">
        <v>4162647905</v>
      </c>
      <c r="H33" s="46"/>
      <c r="I33" s="48">
        <v>1769818201</v>
      </c>
      <c r="J33" s="46"/>
      <c r="K33" s="48">
        <v>1805921</v>
      </c>
      <c r="L33" s="46"/>
      <c r="M33" s="48">
        <v>5932466106</v>
      </c>
      <c r="N33" s="46"/>
      <c r="O33" s="48">
        <v>4162647905</v>
      </c>
      <c r="P33" s="46"/>
      <c r="Q33" s="49">
        <v>1769818201</v>
      </c>
      <c r="R33" s="38"/>
    </row>
    <row r="34" spans="1:18" ht="21.75" customHeight="1" x14ac:dyDescent="0.2">
      <c r="A34" s="30" t="s">
        <v>59</v>
      </c>
      <c r="C34" s="48">
        <v>11753701</v>
      </c>
      <c r="D34" s="46"/>
      <c r="E34" s="48">
        <v>29095278945</v>
      </c>
      <c r="F34" s="46"/>
      <c r="G34" s="48">
        <v>30506314276</v>
      </c>
      <c r="H34" s="46"/>
      <c r="I34" s="48">
        <v>-1411035330</v>
      </c>
      <c r="J34" s="46"/>
      <c r="K34" s="48">
        <v>11753701</v>
      </c>
      <c r="L34" s="46"/>
      <c r="M34" s="48">
        <v>29095278945</v>
      </c>
      <c r="N34" s="46"/>
      <c r="O34" s="48">
        <v>33380424637</v>
      </c>
      <c r="P34" s="46"/>
      <c r="Q34" s="49">
        <v>-4285145691</v>
      </c>
      <c r="R34" s="38"/>
    </row>
    <row r="35" spans="1:18" ht="21.75" customHeight="1" x14ac:dyDescent="0.2">
      <c r="A35" s="30" t="s">
        <v>21</v>
      </c>
      <c r="C35" s="48">
        <v>50000</v>
      </c>
      <c r="D35" s="46"/>
      <c r="E35" s="48">
        <v>49607500</v>
      </c>
      <c r="F35" s="46"/>
      <c r="G35" s="48">
        <v>49702500</v>
      </c>
      <c r="H35" s="46"/>
      <c r="I35" s="48">
        <v>-95000</v>
      </c>
      <c r="J35" s="46"/>
      <c r="K35" s="48">
        <v>50000</v>
      </c>
      <c r="L35" s="46"/>
      <c r="M35" s="48">
        <v>49607500</v>
      </c>
      <c r="N35" s="46"/>
      <c r="O35" s="48">
        <v>49702500</v>
      </c>
      <c r="P35" s="46"/>
      <c r="Q35" s="49">
        <v>-95000</v>
      </c>
      <c r="R35" s="38"/>
    </row>
    <row r="36" spans="1:18" ht="21.75" customHeight="1" x14ac:dyDescent="0.2">
      <c r="A36" s="30" t="s">
        <v>53</v>
      </c>
      <c r="C36" s="48">
        <v>10000000</v>
      </c>
      <c r="D36" s="46"/>
      <c r="E36" s="48">
        <v>16261338500</v>
      </c>
      <c r="F36" s="46"/>
      <c r="G36" s="48">
        <v>17177184000</v>
      </c>
      <c r="H36" s="46"/>
      <c r="I36" s="48">
        <v>-915845500</v>
      </c>
      <c r="J36" s="46"/>
      <c r="K36" s="48">
        <v>10000000</v>
      </c>
      <c r="L36" s="46"/>
      <c r="M36" s="48">
        <v>16261338500</v>
      </c>
      <c r="N36" s="46"/>
      <c r="O36" s="48">
        <v>19124403428</v>
      </c>
      <c r="P36" s="46"/>
      <c r="Q36" s="49">
        <v>-2863064928</v>
      </c>
      <c r="R36" s="38"/>
    </row>
    <row r="37" spans="1:18" ht="21.75" customHeight="1" x14ac:dyDescent="0.2">
      <c r="A37" s="30" t="s">
        <v>44</v>
      </c>
      <c r="C37" s="48">
        <v>1900118</v>
      </c>
      <c r="D37" s="46"/>
      <c r="E37" s="48">
        <v>34272973699</v>
      </c>
      <c r="F37" s="46"/>
      <c r="G37" s="48">
        <v>26122274079</v>
      </c>
      <c r="H37" s="46"/>
      <c r="I37" s="48">
        <v>8150699620</v>
      </c>
      <c r="J37" s="46"/>
      <c r="K37" s="48">
        <v>1900118</v>
      </c>
      <c r="L37" s="46"/>
      <c r="M37" s="48">
        <v>34272973699</v>
      </c>
      <c r="N37" s="46"/>
      <c r="O37" s="48">
        <v>37074233133</v>
      </c>
      <c r="P37" s="46"/>
      <c r="Q37" s="49">
        <v>-2801259433</v>
      </c>
      <c r="R37" s="38"/>
    </row>
    <row r="38" spans="1:18" ht="21.75" customHeight="1" x14ac:dyDescent="0.2">
      <c r="A38" s="30" t="s">
        <v>56</v>
      </c>
      <c r="C38" s="48">
        <v>8947896</v>
      </c>
      <c r="D38" s="46"/>
      <c r="E38" s="48">
        <v>31924047438</v>
      </c>
      <c r="F38" s="46"/>
      <c r="G38" s="48">
        <v>35377713592</v>
      </c>
      <c r="H38" s="46"/>
      <c r="I38" s="48">
        <v>-3453666153</v>
      </c>
      <c r="J38" s="46"/>
      <c r="K38" s="48">
        <v>8947896</v>
      </c>
      <c r="L38" s="46"/>
      <c r="M38" s="48">
        <v>31924047438</v>
      </c>
      <c r="N38" s="46"/>
      <c r="O38" s="48">
        <v>38883444537</v>
      </c>
      <c r="P38" s="46"/>
      <c r="Q38" s="49">
        <v>-6959397098</v>
      </c>
      <c r="R38" s="38"/>
    </row>
    <row r="39" spans="1:18" ht="21.75" customHeight="1" x14ac:dyDescent="0.2">
      <c r="A39" s="30" t="s">
        <v>19</v>
      </c>
      <c r="C39" s="48">
        <v>1000000</v>
      </c>
      <c r="D39" s="46"/>
      <c r="E39" s="48">
        <v>3226471800</v>
      </c>
      <c r="F39" s="46"/>
      <c r="G39" s="48">
        <v>3702836250</v>
      </c>
      <c r="H39" s="46"/>
      <c r="I39" s="48">
        <v>-476364450</v>
      </c>
      <c r="J39" s="46"/>
      <c r="K39" s="48">
        <v>1000000</v>
      </c>
      <c r="L39" s="46"/>
      <c r="M39" s="48">
        <v>3226471800</v>
      </c>
      <c r="N39" s="46"/>
      <c r="O39" s="48">
        <v>3299315209</v>
      </c>
      <c r="P39" s="46"/>
      <c r="Q39" s="49">
        <v>-72843409</v>
      </c>
      <c r="R39" s="38"/>
    </row>
    <row r="40" spans="1:18" ht="21.75" customHeight="1" x14ac:dyDescent="0.2">
      <c r="A40" s="30" t="s">
        <v>37</v>
      </c>
      <c r="C40" s="48">
        <v>3296053</v>
      </c>
      <c r="D40" s="46"/>
      <c r="E40" s="48">
        <v>14097741599</v>
      </c>
      <c r="F40" s="46"/>
      <c r="G40" s="48">
        <v>16265079595</v>
      </c>
      <c r="H40" s="46"/>
      <c r="I40" s="48">
        <v>-2167337995</v>
      </c>
      <c r="J40" s="46"/>
      <c r="K40" s="48">
        <v>3296053</v>
      </c>
      <c r="L40" s="46"/>
      <c r="M40" s="48">
        <v>14097741599</v>
      </c>
      <c r="N40" s="46"/>
      <c r="O40" s="48">
        <v>14968986389</v>
      </c>
      <c r="P40" s="46"/>
      <c r="Q40" s="49">
        <v>-871244789</v>
      </c>
      <c r="R40" s="38"/>
    </row>
    <row r="41" spans="1:18" ht="21.75" customHeight="1" x14ac:dyDescent="0.2">
      <c r="A41" s="30" t="s">
        <v>48</v>
      </c>
      <c r="C41" s="48">
        <v>1900000</v>
      </c>
      <c r="D41" s="46"/>
      <c r="E41" s="48">
        <v>27013268050</v>
      </c>
      <c r="F41" s="46"/>
      <c r="G41" s="48">
        <v>26366182200</v>
      </c>
      <c r="H41" s="46"/>
      <c r="I41" s="48">
        <v>647085849</v>
      </c>
      <c r="J41" s="46"/>
      <c r="K41" s="48">
        <v>1900000</v>
      </c>
      <c r="L41" s="46"/>
      <c r="M41" s="48">
        <v>27013268050</v>
      </c>
      <c r="N41" s="46"/>
      <c r="O41" s="48">
        <v>24061974300</v>
      </c>
      <c r="P41" s="46"/>
      <c r="Q41" s="49">
        <v>2951293749</v>
      </c>
      <c r="R41" s="38"/>
    </row>
    <row r="42" spans="1:18" ht="21.75" customHeight="1" x14ac:dyDescent="0.2">
      <c r="A42" s="30" t="s">
        <v>38</v>
      </c>
      <c r="C42" s="48">
        <v>5000000</v>
      </c>
      <c r="D42" s="46"/>
      <c r="E42" s="48">
        <v>55560400000</v>
      </c>
      <c r="F42" s="46"/>
      <c r="G42" s="48">
        <v>50900952981</v>
      </c>
      <c r="H42" s="46"/>
      <c r="I42" s="48">
        <v>4659447018</v>
      </c>
      <c r="J42" s="46"/>
      <c r="K42" s="48">
        <v>5000000</v>
      </c>
      <c r="L42" s="46"/>
      <c r="M42" s="48">
        <v>55560400000</v>
      </c>
      <c r="N42" s="46"/>
      <c r="O42" s="48">
        <v>53830389123</v>
      </c>
      <c r="P42" s="46"/>
      <c r="Q42" s="49">
        <v>1730010876</v>
      </c>
      <c r="R42" s="38"/>
    </row>
    <row r="43" spans="1:18" ht="21.75" customHeight="1" x14ac:dyDescent="0.2">
      <c r="A43" s="30" t="s">
        <v>63</v>
      </c>
      <c r="C43" s="48">
        <v>562500</v>
      </c>
      <c r="D43" s="46"/>
      <c r="E43" s="48">
        <v>5681298937</v>
      </c>
      <c r="F43" s="46"/>
      <c r="G43" s="48">
        <v>4960124704</v>
      </c>
      <c r="H43" s="46"/>
      <c r="I43" s="48">
        <v>721174233</v>
      </c>
      <c r="J43" s="46"/>
      <c r="K43" s="48">
        <v>562500</v>
      </c>
      <c r="L43" s="46"/>
      <c r="M43" s="48">
        <v>5681298937</v>
      </c>
      <c r="N43" s="46"/>
      <c r="O43" s="48">
        <v>4960124704</v>
      </c>
      <c r="P43" s="46"/>
      <c r="Q43" s="49">
        <v>721174233</v>
      </c>
      <c r="R43" s="38"/>
    </row>
    <row r="44" spans="1:18" ht="21.75" customHeight="1" x14ac:dyDescent="0.2">
      <c r="A44" s="30" t="s">
        <v>51</v>
      </c>
      <c r="C44" s="48">
        <v>8000000</v>
      </c>
      <c r="D44" s="46"/>
      <c r="E44" s="48">
        <v>24192585600</v>
      </c>
      <c r="F44" s="46"/>
      <c r="G44" s="48">
        <v>22393958400</v>
      </c>
      <c r="H44" s="46"/>
      <c r="I44" s="48">
        <v>1798627199</v>
      </c>
      <c r="J44" s="46"/>
      <c r="K44" s="48">
        <v>8000000</v>
      </c>
      <c r="L44" s="46"/>
      <c r="M44" s="48">
        <v>24192585600</v>
      </c>
      <c r="N44" s="46"/>
      <c r="O44" s="48">
        <v>26538591978</v>
      </c>
      <c r="P44" s="46"/>
      <c r="Q44" s="49">
        <v>-2346006378</v>
      </c>
      <c r="R44" s="38"/>
    </row>
    <row r="45" spans="1:18" ht="21.75" customHeight="1" x14ac:dyDescent="0.2">
      <c r="A45" s="30" t="s">
        <v>61</v>
      </c>
      <c r="C45" s="48">
        <v>3000000</v>
      </c>
      <c r="D45" s="46"/>
      <c r="E45" s="48">
        <v>22174552500</v>
      </c>
      <c r="F45" s="46"/>
      <c r="G45" s="48">
        <v>20725942500</v>
      </c>
      <c r="H45" s="46"/>
      <c r="I45" s="48">
        <v>1448609999</v>
      </c>
      <c r="J45" s="46"/>
      <c r="K45" s="48">
        <v>3000000</v>
      </c>
      <c r="L45" s="46"/>
      <c r="M45" s="48">
        <v>22174552500</v>
      </c>
      <c r="N45" s="46"/>
      <c r="O45" s="48">
        <v>19971556973</v>
      </c>
      <c r="P45" s="46"/>
      <c r="Q45" s="49">
        <v>2202995526</v>
      </c>
      <c r="R45" s="38"/>
    </row>
    <row r="46" spans="1:18" ht="21.75" customHeight="1" x14ac:dyDescent="0.2">
      <c r="A46" s="30" t="s">
        <v>58</v>
      </c>
      <c r="C46" s="48">
        <v>8000000</v>
      </c>
      <c r="D46" s="46"/>
      <c r="E46" s="48">
        <v>28224683200</v>
      </c>
      <c r="F46" s="46"/>
      <c r="G46" s="48">
        <v>33010412400</v>
      </c>
      <c r="H46" s="46"/>
      <c r="I46" s="48">
        <v>-4785729200</v>
      </c>
      <c r="J46" s="46"/>
      <c r="K46" s="48">
        <v>8000000</v>
      </c>
      <c r="L46" s="46"/>
      <c r="M46" s="48">
        <v>28224683200</v>
      </c>
      <c r="N46" s="46"/>
      <c r="O46" s="48">
        <v>29100258826</v>
      </c>
      <c r="P46" s="46"/>
      <c r="Q46" s="49">
        <v>-875575626</v>
      </c>
      <c r="R46" s="38"/>
    </row>
    <row r="47" spans="1:18" ht="21.75" customHeight="1" x14ac:dyDescent="0.2">
      <c r="A47" s="30" t="s">
        <v>81</v>
      </c>
      <c r="C47" s="48">
        <v>50000</v>
      </c>
      <c r="D47" s="46"/>
      <c r="E47" s="48">
        <v>40219618684</v>
      </c>
      <c r="F47" s="46"/>
      <c r="G47" s="48">
        <v>40263381314</v>
      </c>
      <c r="H47" s="46"/>
      <c r="I47" s="48">
        <v>-43762629</v>
      </c>
      <c r="J47" s="46"/>
      <c r="K47" s="48">
        <v>50000</v>
      </c>
      <c r="L47" s="46"/>
      <c r="M47" s="48">
        <v>40219618684</v>
      </c>
      <c r="N47" s="46"/>
      <c r="O47" s="48">
        <v>40263381314</v>
      </c>
      <c r="P47" s="46"/>
      <c r="Q47" s="49">
        <v>-43762629</v>
      </c>
      <c r="R47" s="38"/>
    </row>
    <row r="48" spans="1:18" ht="21.75" customHeight="1" x14ac:dyDescent="0.2">
      <c r="A48" s="30" t="s">
        <v>77</v>
      </c>
      <c r="C48" s="48">
        <v>150000</v>
      </c>
      <c r="D48" s="46"/>
      <c r="E48" s="48">
        <v>140308665656</v>
      </c>
      <c r="F48" s="46"/>
      <c r="G48" s="48">
        <v>141154411125</v>
      </c>
      <c r="H48" s="46"/>
      <c r="I48" s="48">
        <v>-845745468</v>
      </c>
      <c r="J48" s="46"/>
      <c r="K48" s="48">
        <v>150000</v>
      </c>
      <c r="L48" s="46"/>
      <c r="M48" s="48">
        <v>140308665656</v>
      </c>
      <c r="N48" s="46"/>
      <c r="O48" s="48">
        <v>139908599204</v>
      </c>
      <c r="P48" s="46"/>
      <c r="Q48" s="49">
        <v>400066452</v>
      </c>
      <c r="R48" s="38"/>
    </row>
    <row r="49" spans="1:18" ht="21.75" customHeight="1" x14ac:dyDescent="0.2">
      <c r="A49" s="31" t="s">
        <v>84</v>
      </c>
      <c r="C49" s="50">
        <v>8161</v>
      </c>
      <c r="D49" s="46"/>
      <c r="E49" s="50">
        <v>6582345902</v>
      </c>
      <c r="F49" s="46"/>
      <c r="G49" s="50">
        <v>6534227832</v>
      </c>
      <c r="H49" s="46"/>
      <c r="I49" s="50">
        <v>48118070</v>
      </c>
      <c r="J49" s="46"/>
      <c r="K49" s="50">
        <v>8161</v>
      </c>
      <c r="L49" s="46"/>
      <c r="M49" s="50">
        <v>6582345902</v>
      </c>
      <c r="N49" s="46"/>
      <c r="O49" s="50">
        <v>6534227832</v>
      </c>
      <c r="P49" s="46"/>
      <c r="Q49" s="51">
        <v>48118070</v>
      </c>
      <c r="R49" s="42"/>
    </row>
    <row r="50" spans="1:18" ht="21.75" customHeight="1" thickBot="1" x14ac:dyDescent="0.25">
      <c r="A50" s="37" t="s">
        <v>65</v>
      </c>
      <c r="C50" s="52">
        <f>SUM(C8:C49)</f>
        <v>176105042</v>
      </c>
      <c r="D50" s="46"/>
      <c r="E50" s="52">
        <f>SUM(E8:E49)</f>
        <v>1071489052013</v>
      </c>
      <c r="F50" s="46"/>
      <c r="G50" s="52">
        <f>SUM(G8:G49)</f>
        <v>1092004844047</v>
      </c>
      <c r="H50" s="46"/>
      <c r="I50" s="52">
        <f>SUM(I8:I49)</f>
        <v>-20515792040</v>
      </c>
      <c r="J50" s="46"/>
      <c r="K50" s="52">
        <f>SUM(K8:K49)</f>
        <v>176105042</v>
      </c>
      <c r="L50" s="46"/>
      <c r="M50" s="52">
        <f>SUM(M8:M49)</f>
        <v>1071489052013</v>
      </c>
      <c r="N50" s="46"/>
      <c r="O50" s="52">
        <f>SUM(O8:O49)</f>
        <v>1075950106588</v>
      </c>
      <c r="P50" s="46"/>
      <c r="Q50" s="53">
        <f>SUM(Q8:Q49)</f>
        <v>-4461054581</v>
      </c>
      <c r="R50" s="41"/>
    </row>
    <row r="51" spans="1:18" ht="13.5" thickTop="1" x14ac:dyDescent="0.2"/>
  </sheetData>
  <mergeCells count="7">
    <mergeCell ref="A1:R1"/>
    <mergeCell ref="A2:R2"/>
    <mergeCell ref="A3:R3"/>
    <mergeCell ref="A5:R5"/>
    <mergeCell ref="A6:A7"/>
    <mergeCell ref="C6:I6"/>
    <mergeCell ref="K6:R6"/>
  </mergeCells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7"/>
  <sheetViews>
    <sheetView rightToLeft="1" view="pageBreakPreview" zoomScale="60" zoomScaleNormal="100" workbookViewId="0">
      <selection sqref="A1:AB1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4" bestFit="1" customWidth="1"/>
    <col min="7" max="7" width="1.28515625" customWidth="1"/>
    <col min="8" max="8" width="17.7109375" bestFit="1" customWidth="1"/>
    <col min="9" max="9" width="1.28515625" customWidth="1"/>
    <col min="10" max="10" width="18.28515625" bestFit="1" customWidth="1"/>
    <col min="11" max="11" width="1.28515625" customWidth="1"/>
    <col min="12" max="12" width="12.5703125" bestFit="1" customWidth="1"/>
    <col min="13" max="13" width="1.28515625" customWidth="1"/>
    <col min="14" max="14" width="18" bestFit="1" customWidth="1"/>
    <col min="15" max="15" width="1.28515625" customWidth="1"/>
    <col min="16" max="16" width="13.7109375" bestFit="1" customWidth="1"/>
    <col min="17" max="17" width="1.28515625" customWidth="1"/>
    <col min="18" max="18" width="18.28515625" bestFit="1" customWidth="1"/>
    <col min="19" max="19" width="1.28515625" customWidth="1"/>
    <col min="20" max="20" width="14" bestFit="1" customWidth="1"/>
    <col min="21" max="21" width="1.28515625" customWidth="1"/>
    <col min="22" max="22" width="17.5703125" bestFit="1" customWidth="1"/>
    <col min="23" max="23" width="1.28515625" customWidth="1"/>
    <col min="24" max="24" width="18.28515625" bestFit="1" customWidth="1"/>
    <col min="25" max="25" width="1.28515625" customWidth="1"/>
    <col min="26" max="26" width="18.285156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</row>
    <row r="2" spans="1:28" ht="21.75" customHeight="1" x14ac:dyDescent="0.2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</row>
    <row r="3" spans="1:28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</row>
    <row r="4" spans="1:28" ht="14.45" customHeight="1" x14ac:dyDescent="0.2">
      <c r="A4" s="1" t="s">
        <v>3</v>
      </c>
      <c r="B4" s="96" t="s">
        <v>4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</row>
    <row r="5" spans="1:28" ht="14.45" customHeight="1" x14ac:dyDescent="0.2">
      <c r="A5" s="96" t="s">
        <v>5</v>
      </c>
      <c r="B5" s="96"/>
      <c r="C5" s="96" t="s">
        <v>6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</row>
    <row r="6" spans="1:28" ht="14.45" customHeight="1" x14ac:dyDescent="0.2">
      <c r="F6" s="92" t="s">
        <v>7</v>
      </c>
      <c r="G6" s="92"/>
      <c r="H6" s="92"/>
      <c r="I6" s="92"/>
      <c r="J6" s="92"/>
      <c r="L6" s="92" t="s">
        <v>8</v>
      </c>
      <c r="M6" s="92"/>
      <c r="N6" s="92"/>
      <c r="O6" s="92"/>
      <c r="P6" s="92"/>
      <c r="Q6" s="92"/>
      <c r="R6" s="92"/>
      <c r="T6" s="92" t="s">
        <v>9</v>
      </c>
      <c r="U6" s="92"/>
      <c r="V6" s="92"/>
      <c r="W6" s="92"/>
      <c r="X6" s="92"/>
      <c r="Y6" s="92"/>
      <c r="Z6" s="92"/>
      <c r="AA6" s="92"/>
      <c r="AB6" s="92"/>
    </row>
    <row r="7" spans="1:28" ht="14.45" customHeight="1" x14ac:dyDescent="0.2">
      <c r="F7" s="3"/>
      <c r="G7" s="3"/>
      <c r="H7" s="3"/>
      <c r="I7" s="3"/>
      <c r="J7" s="3"/>
      <c r="L7" s="91" t="s">
        <v>10</v>
      </c>
      <c r="M7" s="91"/>
      <c r="N7" s="91"/>
      <c r="O7" s="3"/>
      <c r="P7" s="91" t="s">
        <v>11</v>
      </c>
      <c r="Q7" s="91"/>
      <c r="R7" s="9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92" t="s">
        <v>12</v>
      </c>
      <c r="B8" s="92"/>
      <c r="C8" s="92"/>
      <c r="E8" s="92" t="s">
        <v>13</v>
      </c>
      <c r="F8" s="9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93" t="s">
        <v>19</v>
      </c>
      <c r="B9" s="93"/>
      <c r="C9" s="93"/>
      <c r="E9" s="94">
        <v>1000000</v>
      </c>
      <c r="F9" s="94"/>
      <c r="G9" s="56"/>
      <c r="H9" s="70">
        <v>3299315209</v>
      </c>
      <c r="I9" s="56"/>
      <c r="J9" s="70">
        <v>3702836250</v>
      </c>
      <c r="K9" s="56"/>
      <c r="L9" s="76">
        <v>0</v>
      </c>
      <c r="M9" s="75"/>
      <c r="N9" s="76">
        <v>0</v>
      </c>
      <c r="O9" s="56"/>
      <c r="P9" s="76">
        <v>0</v>
      </c>
      <c r="Q9" s="75"/>
      <c r="R9" s="76">
        <v>0</v>
      </c>
      <c r="S9" s="56"/>
      <c r="T9" s="70">
        <v>1000000</v>
      </c>
      <c r="U9" s="56"/>
      <c r="V9" s="70">
        <v>3252</v>
      </c>
      <c r="W9" s="56"/>
      <c r="X9" s="70">
        <v>3299315209</v>
      </c>
      <c r="Y9" s="56"/>
      <c r="Z9" s="70">
        <v>3226471800</v>
      </c>
      <c r="AA9" s="56"/>
      <c r="AB9" s="72">
        <f t="shared" ref="AB9:AB53" si="0">Z9/$Z$54</f>
        <v>4.0313989140864457E-3</v>
      </c>
    </row>
    <row r="10" spans="1:28" ht="21.75" customHeight="1" x14ac:dyDescent="0.2">
      <c r="A10" s="85" t="s">
        <v>20</v>
      </c>
      <c r="B10" s="85"/>
      <c r="C10" s="85"/>
      <c r="E10" s="90">
        <v>10000000</v>
      </c>
      <c r="F10" s="90"/>
      <c r="G10" s="56"/>
      <c r="H10" s="57">
        <v>24140981000</v>
      </c>
      <c r="I10" s="56"/>
      <c r="J10" s="57">
        <v>24722023500</v>
      </c>
      <c r="K10" s="56"/>
      <c r="L10" s="74">
        <v>0</v>
      </c>
      <c r="M10" s="75"/>
      <c r="N10" s="74">
        <v>0</v>
      </c>
      <c r="O10" s="56"/>
      <c r="P10" s="74">
        <v>0</v>
      </c>
      <c r="Q10" s="75"/>
      <c r="R10" s="74">
        <v>0</v>
      </c>
      <c r="S10" s="56"/>
      <c r="T10" s="57">
        <v>10000000</v>
      </c>
      <c r="U10" s="56"/>
      <c r="V10" s="57">
        <v>2489</v>
      </c>
      <c r="W10" s="56"/>
      <c r="X10" s="57">
        <v>24140981000</v>
      </c>
      <c r="Y10" s="56"/>
      <c r="Z10" s="57">
        <v>24694613500</v>
      </c>
      <c r="AA10" s="56"/>
      <c r="AB10" s="73">
        <f t="shared" si="0"/>
        <v>3.0855325637026948E-2</v>
      </c>
    </row>
    <row r="11" spans="1:28" ht="21.75" customHeight="1" x14ac:dyDescent="0.2">
      <c r="A11" s="85" t="s">
        <v>21</v>
      </c>
      <c r="B11" s="85"/>
      <c r="C11" s="85"/>
      <c r="E11" s="90">
        <v>50000</v>
      </c>
      <c r="F11" s="90"/>
      <c r="G11" s="56"/>
      <c r="H11" s="57">
        <v>50000000</v>
      </c>
      <c r="I11" s="56"/>
      <c r="J11" s="57">
        <v>49702500</v>
      </c>
      <c r="K11" s="56"/>
      <c r="L11" s="74">
        <v>0</v>
      </c>
      <c r="M11" s="75"/>
      <c r="N11" s="74">
        <v>0</v>
      </c>
      <c r="O11" s="56"/>
      <c r="P11" s="74">
        <v>0</v>
      </c>
      <c r="Q11" s="75"/>
      <c r="R11" s="74">
        <v>0</v>
      </c>
      <c r="S11" s="56"/>
      <c r="T11" s="57">
        <v>50000</v>
      </c>
      <c r="U11" s="56"/>
      <c r="V11" s="57">
        <v>1000</v>
      </c>
      <c r="W11" s="56"/>
      <c r="X11" s="57">
        <v>50000000</v>
      </c>
      <c r="Y11" s="56"/>
      <c r="Z11" s="57">
        <v>49607500</v>
      </c>
      <c r="AA11" s="56"/>
      <c r="AB11" s="73">
        <f t="shared" si="0"/>
        <v>6.198337813786048E-5</v>
      </c>
    </row>
    <row r="12" spans="1:28" ht="21.75" customHeight="1" x14ac:dyDescent="0.2">
      <c r="A12" s="85" t="s">
        <v>22</v>
      </c>
      <c r="B12" s="85"/>
      <c r="C12" s="85"/>
      <c r="E12" s="90">
        <v>3000000</v>
      </c>
      <c r="F12" s="90"/>
      <c r="G12" s="56"/>
      <c r="H12" s="57">
        <v>11142696028</v>
      </c>
      <c r="I12" s="56"/>
      <c r="J12" s="57">
        <v>14078730150</v>
      </c>
      <c r="K12" s="56"/>
      <c r="L12" s="57">
        <v>4000000</v>
      </c>
      <c r="M12" s="56"/>
      <c r="N12" s="57">
        <v>19804529398</v>
      </c>
      <c r="O12" s="56"/>
      <c r="P12" s="74">
        <v>0</v>
      </c>
      <c r="Q12" s="75"/>
      <c r="R12" s="74">
        <v>0</v>
      </c>
      <c r="S12" s="56"/>
      <c r="T12" s="57">
        <v>7000000</v>
      </c>
      <c r="U12" s="56"/>
      <c r="V12" s="57">
        <v>5238</v>
      </c>
      <c r="W12" s="56"/>
      <c r="X12" s="57">
        <v>30947225426</v>
      </c>
      <c r="Y12" s="56"/>
      <c r="Z12" s="57">
        <v>36378171900</v>
      </c>
      <c r="AA12" s="56"/>
      <c r="AB12" s="73">
        <f t="shared" si="0"/>
        <v>4.5453650856055849E-2</v>
      </c>
    </row>
    <row r="13" spans="1:28" ht="21.75" customHeight="1" x14ac:dyDescent="0.2">
      <c r="A13" s="85" t="s">
        <v>23</v>
      </c>
      <c r="B13" s="85"/>
      <c r="C13" s="85"/>
      <c r="E13" s="90">
        <v>10000000</v>
      </c>
      <c r="F13" s="90"/>
      <c r="G13" s="56"/>
      <c r="H13" s="57">
        <v>25303459706</v>
      </c>
      <c r="I13" s="56"/>
      <c r="J13" s="57">
        <v>28002388500</v>
      </c>
      <c r="K13" s="56"/>
      <c r="L13" s="74">
        <v>0</v>
      </c>
      <c r="M13" s="75"/>
      <c r="N13" s="74">
        <v>0</v>
      </c>
      <c r="O13" s="56"/>
      <c r="P13" s="57">
        <v>-10000000</v>
      </c>
      <c r="Q13" s="56"/>
      <c r="R13" s="57">
        <v>25471003346</v>
      </c>
      <c r="S13" s="56"/>
      <c r="T13" s="74">
        <v>0</v>
      </c>
      <c r="U13" s="75"/>
      <c r="V13" s="74">
        <v>0</v>
      </c>
      <c r="W13" s="75"/>
      <c r="X13" s="74">
        <v>0</v>
      </c>
      <c r="Y13" s="75"/>
      <c r="Z13" s="74">
        <v>0</v>
      </c>
      <c r="AA13" s="56"/>
      <c r="AB13" s="74">
        <f t="shared" si="0"/>
        <v>0</v>
      </c>
    </row>
    <row r="14" spans="1:28" ht="21.75" customHeight="1" x14ac:dyDescent="0.2">
      <c r="A14" s="85" t="s">
        <v>24</v>
      </c>
      <c r="B14" s="85"/>
      <c r="C14" s="85"/>
      <c r="E14" s="90">
        <v>700000</v>
      </c>
      <c r="F14" s="90"/>
      <c r="G14" s="56"/>
      <c r="H14" s="57">
        <v>24693894649</v>
      </c>
      <c r="I14" s="56"/>
      <c r="J14" s="57">
        <v>31396075200</v>
      </c>
      <c r="K14" s="56"/>
      <c r="L14" s="57">
        <v>300000</v>
      </c>
      <c r="M14" s="56"/>
      <c r="N14" s="57">
        <v>13842834223</v>
      </c>
      <c r="O14" s="56"/>
      <c r="P14" s="57">
        <v>-600000</v>
      </c>
      <c r="Q14" s="56"/>
      <c r="R14" s="57">
        <v>24546109601</v>
      </c>
      <c r="S14" s="56"/>
      <c r="T14" s="57">
        <v>400000</v>
      </c>
      <c r="U14" s="56"/>
      <c r="V14" s="57">
        <v>41200</v>
      </c>
      <c r="W14" s="56"/>
      <c r="X14" s="57">
        <v>15414691542</v>
      </c>
      <c r="Y14" s="56"/>
      <c r="Z14" s="57">
        <v>16350632000</v>
      </c>
      <c r="AA14" s="56"/>
      <c r="AB14" s="73">
        <f t="shared" si="0"/>
        <v>2.0429721434238816E-2</v>
      </c>
    </row>
    <row r="15" spans="1:28" ht="21.75" customHeight="1" x14ac:dyDescent="0.2">
      <c r="A15" s="85" t="s">
        <v>25</v>
      </c>
      <c r="B15" s="85"/>
      <c r="C15" s="85"/>
      <c r="E15" s="90">
        <v>10000000</v>
      </c>
      <c r="F15" s="90"/>
      <c r="G15" s="56"/>
      <c r="H15" s="57">
        <v>11988336708</v>
      </c>
      <c r="I15" s="56"/>
      <c r="J15" s="57">
        <v>19632487500</v>
      </c>
      <c r="K15" s="56"/>
      <c r="L15" s="74">
        <v>0</v>
      </c>
      <c r="M15" s="75"/>
      <c r="N15" s="74">
        <v>0</v>
      </c>
      <c r="O15" s="75"/>
      <c r="P15" s="74">
        <v>0</v>
      </c>
      <c r="Q15" s="75"/>
      <c r="R15" s="74">
        <v>0</v>
      </c>
      <c r="S15" s="56"/>
      <c r="T15" s="57">
        <v>10000000</v>
      </c>
      <c r="U15" s="56"/>
      <c r="V15" s="57">
        <v>2428</v>
      </c>
      <c r="W15" s="56"/>
      <c r="X15" s="57">
        <v>11988336708</v>
      </c>
      <c r="Y15" s="56"/>
      <c r="Z15" s="57">
        <v>24089402000</v>
      </c>
      <c r="AA15" s="56"/>
      <c r="AB15" s="73">
        <f t="shared" si="0"/>
        <v>3.0099128423745052E-2</v>
      </c>
    </row>
    <row r="16" spans="1:28" ht="21.75" customHeight="1" x14ac:dyDescent="0.2">
      <c r="A16" s="85" t="s">
        <v>26</v>
      </c>
      <c r="B16" s="85"/>
      <c r="C16" s="85"/>
      <c r="E16" s="90">
        <v>6000000</v>
      </c>
      <c r="F16" s="90"/>
      <c r="G16" s="56"/>
      <c r="H16" s="57">
        <v>25497856835</v>
      </c>
      <c r="I16" s="56"/>
      <c r="J16" s="57">
        <v>24483451500</v>
      </c>
      <c r="K16" s="56"/>
      <c r="L16" s="74">
        <v>0</v>
      </c>
      <c r="M16" s="75"/>
      <c r="N16" s="74">
        <v>0</v>
      </c>
      <c r="O16" s="75"/>
      <c r="P16" s="74">
        <v>0</v>
      </c>
      <c r="Q16" s="75"/>
      <c r="R16" s="74">
        <v>0</v>
      </c>
      <c r="S16" s="56"/>
      <c r="T16" s="57">
        <v>6000000</v>
      </c>
      <c r="U16" s="56"/>
      <c r="V16" s="57">
        <v>3750</v>
      </c>
      <c r="W16" s="56"/>
      <c r="X16" s="57">
        <v>25497856835</v>
      </c>
      <c r="Y16" s="56"/>
      <c r="Z16" s="57">
        <v>22323375000</v>
      </c>
      <c r="AA16" s="56"/>
      <c r="AB16" s="73">
        <f t="shared" si="0"/>
        <v>2.7892520162037217E-2</v>
      </c>
    </row>
    <row r="17" spans="1:28" ht="21.75" customHeight="1" x14ac:dyDescent="0.2">
      <c r="A17" s="85" t="s">
        <v>27</v>
      </c>
      <c r="B17" s="85"/>
      <c r="C17" s="85"/>
      <c r="E17" s="90">
        <v>300000</v>
      </c>
      <c r="F17" s="90"/>
      <c r="G17" s="56"/>
      <c r="H17" s="57">
        <v>23536613321</v>
      </c>
      <c r="I17" s="56"/>
      <c r="J17" s="57">
        <v>25452650250</v>
      </c>
      <c r="K17" s="56"/>
      <c r="L17" s="57">
        <v>200000</v>
      </c>
      <c r="M17" s="56"/>
      <c r="N17" s="57">
        <v>17856198679</v>
      </c>
      <c r="O17" s="56"/>
      <c r="P17" s="57">
        <v>-200000</v>
      </c>
      <c r="Q17" s="56"/>
      <c r="R17" s="57">
        <v>16431646705</v>
      </c>
      <c r="S17" s="56"/>
      <c r="T17" s="57">
        <v>300000</v>
      </c>
      <c r="U17" s="56"/>
      <c r="V17" s="57">
        <v>85700</v>
      </c>
      <c r="W17" s="56"/>
      <c r="X17" s="57">
        <v>24835687202</v>
      </c>
      <c r="Y17" s="56"/>
      <c r="Z17" s="57">
        <v>25508176500</v>
      </c>
      <c r="AA17" s="56"/>
      <c r="AB17" s="73">
        <f t="shared" si="0"/>
        <v>3.1871853038487857E-2</v>
      </c>
    </row>
    <row r="18" spans="1:28" ht="21.75" customHeight="1" x14ac:dyDescent="0.2">
      <c r="A18" s="85" t="s">
        <v>28</v>
      </c>
      <c r="B18" s="85"/>
      <c r="C18" s="85"/>
      <c r="E18" s="90">
        <v>50000</v>
      </c>
      <c r="F18" s="90"/>
      <c r="G18" s="56"/>
      <c r="H18" s="57">
        <v>2605119708</v>
      </c>
      <c r="I18" s="56"/>
      <c r="J18" s="57">
        <v>3986140500</v>
      </c>
      <c r="K18" s="56"/>
      <c r="L18" s="74">
        <v>0</v>
      </c>
      <c r="M18" s="75"/>
      <c r="N18" s="74">
        <v>0</v>
      </c>
      <c r="O18" s="75"/>
      <c r="P18" s="74">
        <v>0</v>
      </c>
      <c r="Q18" s="75"/>
      <c r="R18" s="74">
        <v>0</v>
      </c>
      <c r="S18" s="56"/>
      <c r="T18" s="57">
        <v>50000</v>
      </c>
      <c r="U18" s="56"/>
      <c r="V18" s="57">
        <v>90600</v>
      </c>
      <c r="W18" s="56"/>
      <c r="X18" s="57">
        <v>2605119708</v>
      </c>
      <c r="Y18" s="56"/>
      <c r="Z18" s="57">
        <v>4494439500</v>
      </c>
      <c r="AA18" s="56"/>
      <c r="AB18" s="73">
        <f t="shared" si="0"/>
        <v>5.6156940592901597E-3</v>
      </c>
    </row>
    <row r="19" spans="1:28" ht="21.75" customHeight="1" x14ac:dyDescent="0.2">
      <c r="A19" s="85" t="s">
        <v>29</v>
      </c>
      <c r="B19" s="85"/>
      <c r="C19" s="85"/>
      <c r="E19" s="90">
        <v>1000000</v>
      </c>
      <c r="F19" s="90"/>
      <c r="G19" s="56"/>
      <c r="H19" s="57">
        <v>3587254218</v>
      </c>
      <c r="I19" s="56"/>
      <c r="J19" s="57">
        <v>4107414600</v>
      </c>
      <c r="K19" s="56"/>
      <c r="L19" s="74">
        <v>0</v>
      </c>
      <c r="M19" s="75"/>
      <c r="N19" s="74">
        <v>0</v>
      </c>
      <c r="O19" s="75"/>
      <c r="P19" s="74">
        <v>0</v>
      </c>
      <c r="Q19" s="75"/>
      <c r="R19" s="74">
        <v>0</v>
      </c>
      <c r="S19" s="56"/>
      <c r="T19" s="57">
        <v>1000000</v>
      </c>
      <c r="U19" s="56"/>
      <c r="V19" s="57">
        <v>4742</v>
      </c>
      <c r="W19" s="56"/>
      <c r="X19" s="57">
        <v>3587254218</v>
      </c>
      <c r="Y19" s="56"/>
      <c r="Z19" s="57">
        <v>4704775300</v>
      </c>
      <c r="AA19" s="56"/>
      <c r="AB19" s="73">
        <f t="shared" si="0"/>
        <v>5.878503582594688E-3</v>
      </c>
    </row>
    <row r="20" spans="1:28" ht="21.75" customHeight="1" x14ac:dyDescent="0.2">
      <c r="A20" s="85" t="s">
        <v>30</v>
      </c>
      <c r="B20" s="85"/>
      <c r="C20" s="85"/>
      <c r="E20" s="90">
        <v>5000001</v>
      </c>
      <c r="F20" s="90"/>
      <c r="G20" s="56"/>
      <c r="H20" s="57">
        <v>10672687634</v>
      </c>
      <c r="I20" s="56"/>
      <c r="J20" s="57">
        <v>10164163282.8323</v>
      </c>
      <c r="K20" s="56"/>
      <c r="L20" s="74">
        <v>0</v>
      </c>
      <c r="M20" s="75"/>
      <c r="N20" s="74">
        <v>0</v>
      </c>
      <c r="O20" s="56"/>
      <c r="P20" s="57">
        <v>-5000001</v>
      </c>
      <c r="Q20" s="56"/>
      <c r="R20" s="57">
        <v>10242293653</v>
      </c>
      <c r="S20" s="56"/>
      <c r="T20" s="74">
        <v>0</v>
      </c>
      <c r="U20" s="75"/>
      <c r="V20" s="74">
        <v>0</v>
      </c>
      <c r="W20" s="56"/>
      <c r="X20" s="74">
        <v>0</v>
      </c>
      <c r="Y20" s="75"/>
      <c r="Z20" s="74">
        <v>0</v>
      </c>
      <c r="AA20" s="56"/>
      <c r="AB20" s="74">
        <f t="shared" si="0"/>
        <v>0</v>
      </c>
    </row>
    <row r="21" spans="1:28" ht="21.75" customHeight="1" x14ac:dyDescent="0.2">
      <c r="A21" s="85" t="s">
        <v>31</v>
      </c>
      <c r="B21" s="85"/>
      <c r="C21" s="85"/>
      <c r="E21" s="90">
        <v>599999</v>
      </c>
      <c r="F21" s="90"/>
      <c r="G21" s="56"/>
      <c r="H21" s="57">
        <v>1485589640</v>
      </c>
      <c r="I21" s="56"/>
      <c r="J21" s="57">
        <v>596429005.95000005</v>
      </c>
      <c r="K21" s="56"/>
      <c r="L21" s="74">
        <v>0</v>
      </c>
      <c r="M21" s="75"/>
      <c r="N21" s="74">
        <v>0</v>
      </c>
      <c r="O21" s="56"/>
      <c r="P21" s="74">
        <v>0</v>
      </c>
      <c r="Q21" s="75"/>
      <c r="R21" s="74">
        <v>0</v>
      </c>
      <c r="S21" s="56"/>
      <c r="T21" s="57">
        <v>599999</v>
      </c>
      <c r="U21" s="56"/>
      <c r="V21" s="57">
        <v>1000</v>
      </c>
      <c r="W21" s="56"/>
      <c r="X21" s="57">
        <v>1485589640</v>
      </c>
      <c r="Y21" s="56"/>
      <c r="Z21" s="57">
        <v>595289007.85000002</v>
      </c>
      <c r="AA21" s="56"/>
      <c r="AB21" s="73">
        <f t="shared" si="0"/>
        <v>7.4379929798676304E-4</v>
      </c>
    </row>
    <row r="22" spans="1:28" ht="21.75" customHeight="1" x14ac:dyDescent="0.2">
      <c r="A22" s="85" t="s">
        <v>32</v>
      </c>
      <c r="B22" s="85"/>
      <c r="C22" s="85"/>
      <c r="E22" s="90">
        <v>1700000</v>
      </c>
      <c r="F22" s="90"/>
      <c r="G22" s="56"/>
      <c r="H22" s="57">
        <v>27969692022</v>
      </c>
      <c r="I22" s="56"/>
      <c r="J22" s="57">
        <v>29775773700</v>
      </c>
      <c r="K22" s="56"/>
      <c r="L22" s="74">
        <v>0</v>
      </c>
      <c r="M22" s="75"/>
      <c r="N22" s="74">
        <v>0</v>
      </c>
      <c r="O22" s="56"/>
      <c r="P22" s="74">
        <v>0</v>
      </c>
      <c r="Q22" s="75"/>
      <c r="R22" s="74">
        <v>0</v>
      </c>
      <c r="S22" s="56"/>
      <c r="T22" s="57">
        <v>1700000</v>
      </c>
      <c r="U22" s="56"/>
      <c r="V22" s="57">
        <v>16400</v>
      </c>
      <c r="W22" s="56"/>
      <c r="X22" s="57">
        <v>27969692022</v>
      </c>
      <c r="Y22" s="56"/>
      <c r="Z22" s="57">
        <v>27661142000</v>
      </c>
      <c r="AA22" s="56"/>
      <c r="AB22" s="73">
        <f t="shared" si="0"/>
        <v>3.4561931649671009E-2</v>
      </c>
    </row>
    <row r="23" spans="1:28" ht="21.75" customHeight="1" x14ac:dyDescent="0.2">
      <c r="A23" s="85" t="s">
        <v>33</v>
      </c>
      <c r="B23" s="85"/>
      <c r="C23" s="85"/>
      <c r="E23" s="90">
        <v>2561373</v>
      </c>
      <c r="F23" s="90"/>
      <c r="G23" s="56"/>
      <c r="H23" s="57">
        <v>8178777172</v>
      </c>
      <c r="I23" s="56"/>
      <c r="J23" s="57">
        <v>6306771021.52005</v>
      </c>
      <c r="K23" s="56"/>
      <c r="L23" s="74">
        <v>0</v>
      </c>
      <c r="M23" s="75"/>
      <c r="N23" s="74">
        <v>0</v>
      </c>
      <c r="O23" s="56"/>
      <c r="P23" s="57">
        <v>-2561373</v>
      </c>
      <c r="Q23" s="56"/>
      <c r="R23" s="57">
        <v>5985604859</v>
      </c>
      <c r="S23" s="56"/>
      <c r="T23" s="74">
        <v>0</v>
      </c>
      <c r="U23" s="75"/>
      <c r="V23" s="74">
        <v>0</v>
      </c>
      <c r="W23" s="75"/>
      <c r="X23" s="74">
        <v>0</v>
      </c>
      <c r="Y23" s="75"/>
      <c r="Z23" s="74">
        <v>0</v>
      </c>
      <c r="AA23" s="56"/>
      <c r="AB23" s="74">
        <f t="shared" si="0"/>
        <v>0</v>
      </c>
    </row>
    <row r="24" spans="1:28" ht="21.75" customHeight="1" x14ac:dyDescent="0.2">
      <c r="A24" s="85" t="s">
        <v>34</v>
      </c>
      <c r="B24" s="85"/>
      <c r="C24" s="85"/>
      <c r="E24" s="90">
        <v>6325000</v>
      </c>
      <c r="F24" s="90"/>
      <c r="G24" s="56"/>
      <c r="H24" s="57">
        <v>31666045035</v>
      </c>
      <c r="I24" s="56"/>
      <c r="J24" s="57">
        <v>23445588746.25</v>
      </c>
      <c r="K24" s="56"/>
      <c r="L24" s="74">
        <v>0</v>
      </c>
      <c r="M24" s="75"/>
      <c r="N24" s="74">
        <v>0</v>
      </c>
      <c r="O24" s="75"/>
      <c r="P24" s="74">
        <v>0</v>
      </c>
      <c r="Q24" s="75"/>
      <c r="R24" s="74">
        <v>0</v>
      </c>
      <c r="S24" s="56"/>
      <c r="T24" s="57">
        <v>6325000</v>
      </c>
      <c r="U24" s="56"/>
      <c r="V24" s="57">
        <v>3271</v>
      </c>
      <c r="W24" s="56"/>
      <c r="X24" s="57">
        <v>31666045035</v>
      </c>
      <c r="Y24" s="56"/>
      <c r="Z24" s="57">
        <v>20526665761.25</v>
      </c>
      <c r="AA24" s="56"/>
      <c r="AB24" s="73">
        <f t="shared" si="0"/>
        <v>2.5647575180951118E-2</v>
      </c>
    </row>
    <row r="25" spans="1:28" ht="21.75" customHeight="1" x14ac:dyDescent="0.2">
      <c r="A25" s="85" t="s">
        <v>35</v>
      </c>
      <c r="B25" s="85"/>
      <c r="C25" s="85"/>
      <c r="E25" s="90">
        <v>30000000</v>
      </c>
      <c r="F25" s="90"/>
      <c r="G25" s="56"/>
      <c r="H25" s="57">
        <v>37629012584</v>
      </c>
      <c r="I25" s="56"/>
      <c r="J25" s="57">
        <v>43539390000</v>
      </c>
      <c r="K25" s="56"/>
      <c r="L25" s="74">
        <v>0</v>
      </c>
      <c r="M25" s="75"/>
      <c r="N25" s="74">
        <v>0</v>
      </c>
      <c r="O25" s="75"/>
      <c r="P25" s="74">
        <v>0</v>
      </c>
      <c r="Q25" s="75"/>
      <c r="R25" s="74">
        <v>0</v>
      </c>
      <c r="S25" s="56"/>
      <c r="T25" s="57">
        <v>30000000</v>
      </c>
      <c r="U25" s="56"/>
      <c r="V25" s="57">
        <v>1294</v>
      </c>
      <c r="W25" s="56"/>
      <c r="X25" s="57">
        <v>37629012584</v>
      </c>
      <c r="Y25" s="56"/>
      <c r="Z25" s="57">
        <v>38515263000</v>
      </c>
      <c r="AA25" s="56"/>
      <c r="AB25" s="73">
        <f t="shared" si="0"/>
        <v>4.8123894786234876E-2</v>
      </c>
    </row>
    <row r="26" spans="1:28" ht="21.75" customHeight="1" x14ac:dyDescent="0.2">
      <c r="A26" s="85" t="s">
        <v>36</v>
      </c>
      <c r="B26" s="85"/>
      <c r="C26" s="85"/>
      <c r="E26" s="90">
        <v>1000000</v>
      </c>
      <c r="F26" s="90"/>
      <c r="G26" s="56"/>
      <c r="H26" s="57">
        <v>26774380561</v>
      </c>
      <c r="I26" s="56"/>
      <c r="J26" s="57">
        <v>26401968000</v>
      </c>
      <c r="K26" s="56"/>
      <c r="L26" s="74">
        <v>0</v>
      </c>
      <c r="M26" s="75"/>
      <c r="N26" s="74">
        <v>0</v>
      </c>
      <c r="O26" s="75"/>
      <c r="P26" s="74">
        <v>0</v>
      </c>
      <c r="Q26" s="75"/>
      <c r="R26" s="74">
        <v>0</v>
      </c>
      <c r="S26" s="56"/>
      <c r="T26" s="57">
        <v>1000000</v>
      </c>
      <c r="U26" s="56"/>
      <c r="V26" s="57">
        <v>29370</v>
      </c>
      <c r="W26" s="56"/>
      <c r="X26" s="57">
        <v>26774380561</v>
      </c>
      <c r="Y26" s="56"/>
      <c r="Z26" s="57">
        <v>29139445500</v>
      </c>
      <c r="AA26" s="56"/>
      <c r="AB26" s="73">
        <f t="shared" si="0"/>
        <v>3.6409036318179246E-2</v>
      </c>
    </row>
    <row r="27" spans="1:28" ht="21.75" customHeight="1" x14ac:dyDescent="0.2">
      <c r="A27" s="85" t="s">
        <v>37</v>
      </c>
      <c r="B27" s="85"/>
      <c r="C27" s="85"/>
      <c r="E27" s="90">
        <v>3000000</v>
      </c>
      <c r="F27" s="90"/>
      <c r="G27" s="56"/>
      <c r="H27" s="57">
        <v>15059358892</v>
      </c>
      <c r="I27" s="56"/>
      <c r="J27" s="57">
        <v>20427727500</v>
      </c>
      <c r="K27" s="56"/>
      <c r="L27" s="57">
        <v>296053</v>
      </c>
      <c r="M27" s="56"/>
      <c r="N27" s="74">
        <v>0</v>
      </c>
      <c r="O27" s="75"/>
      <c r="P27" s="74">
        <v>0</v>
      </c>
      <c r="Q27" s="75"/>
      <c r="R27" s="74">
        <v>0</v>
      </c>
      <c r="S27" s="56"/>
      <c r="T27" s="57">
        <v>3296053</v>
      </c>
      <c r="U27" s="56"/>
      <c r="V27" s="57">
        <v>4311</v>
      </c>
      <c r="W27" s="56"/>
      <c r="X27" s="57">
        <v>10896710987</v>
      </c>
      <c r="Y27" s="56"/>
      <c r="Z27" s="57">
        <v>14097741599.808399</v>
      </c>
      <c r="AA27" s="56"/>
      <c r="AB27" s="73">
        <f t="shared" si="0"/>
        <v>1.7614789063564385E-2</v>
      </c>
    </row>
    <row r="28" spans="1:28" ht="21.75" customHeight="1" x14ac:dyDescent="0.2">
      <c r="A28" s="85" t="s">
        <v>38</v>
      </c>
      <c r="B28" s="85"/>
      <c r="C28" s="85"/>
      <c r="E28" s="90">
        <v>4000000</v>
      </c>
      <c r="F28" s="90"/>
      <c r="G28" s="56"/>
      <c r="H28" s="57">
        <v>19829255317</v>
      </c>
      <c r="I28" s="56"/>
      <c r="J28" s="57">
        <v>39960810000</v>
      </c>
      <c r="K28" s="56"/>
      <c r="L28" s="57">
        <v>1000000</v>
      </c>
      <c r="M28" s="56"/>
      <c r="N28" s="57">
        <v>10940142981</v>
      </c>
      <c r="O28" s="56"/>
      <c r="P28" s="74">
        <v>0</v>
      </c>
      <c r="Q28" s="75"/>
      <c r="R28" s="74">
        <v>0</v>
      </c>
      <c r="S28" s="56"/>
      <c r="T28" s="57">
        <v>5000000</v>
      </c>
      <c r="U28" s="56"/>
      <c r="V28" s="57">
        <v>11200</v>
      </c>
      <c r="W28" s="56"/>
      <c r="X28" s="57">
        <v>30769398298</v>
      </c>
      <c r="Y28" s="56"/>
      <c r="Z28" s="57">
        <v>55560400000</v>
      </c>
      <c r="AA28" s="56"/>
      <c r="AB28" s="73">
        <f t="shared" si="0"/>
        <v>6.9421383514403745E-2</v>
      </c>
    </row>
    <row r="29" spans="1:28" ht="21.75" customHeight="1" x14ac:dyDescent="0.2">
      <c r="A29" s="85" t="s">
        <v>39</v>
      </c>
      <c r="B29" s="85"/>
      <c r="C29" s="85"/>
      <c r="E29" s="90">
        <v>2000000</v>
      </c>
      <c r="F29" s="90"/>
      <c r="G29" s="56"/>
      <c r="H29" s="57">
        <v>9506227940</v>
      </c>
      <c r="I29" s="56"/>
      <c r="J29" s="57">
        <v>8936509500</v>
      </c>
      <c r="K29" s="56"/>
      <c r="L29" s="74">
        <v>0</v>
      </c>
      <c r="M29" s="75"/>
      <c r="N29" s="74">
        <v>0</v>
      </c>
      <c r="O29" s="75"/>
      <c r="P29" s="74">
        <v>0</v>
      </c>
      <c r="Q29" s="75"/>
      <c r="R29" s="74">
        <v>0</v>
      </c>
      <c r="S29" s="56"/>
      <c r="T29" s="57">
        <v>2000000</v>
      </c>
      <c r="U29" s="56"/>
      <c r="V29" s="57">
        <v>4290</v>
      </c>
      <c r="W29" s="56"/>
      <c r="X29" s="57">
        <v>9506227940</v>
      </c>
      <c r="Y29" s="56"/>
      <c r="Z29" s="57">
        <v>8512647000</v>
      </c>
      <c r="AA29" s="56"/>
      <c r="AB29" s="73">
        <f t="shared" si="0"/>
        <v>1.0636347688456858E-2</v>
      </c>
    </row>
    <row r="30" spans="1:28" ht="21.75" customHeight="1" x14ac:dyDescent="0.2">
      <c r="A30" s="85" t="s">
        <v>40</v>
      </c>
      <c r="B30" s="85"/>
      <c r="C30" s="85"/>
      <c r="E30" s="90">
        <v>600000</v>
      </c>
      <c r="F30" s="90"/>
      <c r="G30" s="56"/>
      <c r="H30" s="57">
        <v>16183029281</v>
      </c>
      <c r="I30" s="56"/>
      <c r="J30" s="57">
        <v>33740045100</v>
      </c>
      <c r="K30" s="56"/>
      <c r="L30" s="74">
        <v>0</v>
      </c>
      <c r="M30" s="75"/>
      <c r="N30" s="74">
        <v>0</v>
      </c>
      <c r="O30" s="75"/>
      <c r="P30" s="74">
        <v>0</v>
      </c>
      <c r="Q30" s="75"/>
      <c r="R30" s="74">
        <v>0</v>
      </c>
      <c r="S30" s="56"/>
      <c r="T30" s="57">
        <v>600000</v>
      </c>
      <c r="U30" s="56"/>
      <c r="V30" s="57">
        <v>53240</v>
      </c>
      <c r="W30" s="56"/>
      <c r="X30" s="57">
        <v>16183029281</v>
      </c>
      <c r="Y30" s="56"/>
      <c r="Z30" s="57">
        <v>31693239600</v>
      </c>
      <c r="AA30" s="56"/>
      <c r="AB30" s="73">
        <f t="shared" si="0"/>
        <v>3.9599940624716307E-2</v>
      </c>
    </row>
    <row r="31" spans="1:28" ht="21.75" customHeight="1" x14ac:dyDescent="0.2">
      <c r="A31" s="85" t="s">
        <v>41</v>
      </c>
      <c r="B31" s="85"/>
      <c r="C31" s="85"/>
      <c r="E31" s="90">
        <v>1700000</v>
      </c>
      <c r="F31" s="90"/>
      <c r="G31" s="56"/>
      <c r="H31" s="57">
        <v>32779833501</v>
      </c>
      <c r="I31" s="56"/>
      <c r="J31" s="57">
        <v>29099819700</v>
      </c>
      <c r="K31" s="56"/>
      <c r="L31" s="74">
        <v>0</v>
      </c>
      <c r="M31" s="75"/>
      <c r="N31" s="74">
        <v>0</v>
      </c>
      <c r="O31" s="75"/>
      <c r="P31" s="74">
        <v>0</v>
      </c>
      <c r="Q31" s="75"/>
      <c r="R31" s="74">
        <v>0</v>
      </c>
      <c r="S31" s="56"/>
      <c r="T31" s="57">
        <v>1700000</v>
      </c>
      <c r="U31" s="56"/>
      <c r="V31" s="57">
        <v>17790</v>
      </c>
      <c r="W31" s="56"/>
      <c r="X31" s="57">
        <v>32779833501</v>
      </c>
      <c r="Y31" s="56"/>
      <c r="Z31" s="57">
        <v>30005592450</v>
      </c>
      <c r="AA31" s="56"/>
      <c r="AB31" s="73">
        <f t="shared" si="0"/>
        <v>3.749126610046629E-2</v>
      </c>
    </row>
    <row r="32" spans="1:28" ht="21.75" customHeight="1" x14ac:dyDescent="0.2">
      <c r="A32" s="85" t="s">
        <v>42</v>
      </c>
      <c r="B32" s="85"/>
      <c r="C32" s="85"/>
      <c r="E32" s="90">
        <v>3000000</v>
      </c>
      <c r="F32" s="90"/>
      <c r="G32" s="56"/>
      <c r="H32" s="57">
        <v>24372596748</v>
      </c>
      <c r="I32" s="56"/>
      <c r="J32" s="57">
        <v>25885062000</v>
      </c>
      <c r="K32" s="56"/>
      <c r="L32" s="57">
        <v>1600000</v>
      </c>
      <c r="M32" s="56"/>
      <c r="N32" s="57">
        <v>14589526488</v>
      </c>
      <c r="O32" s="56"/>
      <c r="P32" s="74">
        <v>0</v>
      </c>
      <c r="Q32" s="75"/>
      <c r="R32" s="74">
        <v>0</v>
      </c>
      <c r="S32" s="56"/>
      <c r="T32" s="57">
        <v>4600000</v>
      </c>
      <c r="U32" s="56"/>
      <c r="V32" s="57">
        <v>9130</v>
      </c>
      <c r="W32" s="56"/>
      <c r="X32" s="57">
        <v>38962123236</v>
      </c>
      <c r="Y32" s="56"/>
      <c r="Z32" s="57">
        <v>41668315700</v>
      </c>
      <c r="AA32" s="56"/>
      <c r="AB32" s="73">
        <f t="shared" si="0"/>
        <v>5.2063558300677291E-2</v>
      </c>
    </row>
    <row r="33" spans="1:28" ht="21.75" customHeight="1" x14ac:dyDescent="0.2">
      <c r="A33" s="85" t="s">
        <v>44</v>
      </c>
      <c r="B33" s="85"/>
      <c r="C33" s="85"/>
      <c r="E33" s="90">
        <v>1900118</v>
      </c>
      <c r="F33" s="90"/>
      <c r="G33" s="56"/>
      <c r="H33" s="57">
        <v>35623376455</v>
      </c>
      <c r="I33" s="56"/>
      <c r="J33" s="57">
        <v>26122274079.957001</v>
      </c>
      <c r="K33" s="56"/>
      <c r="L33" s="74">
        <v>0</v>
      </c>
      <c r="M33" s="75"/>
      <c r="N33" s="74">
        <v>0</v>
      </c>
      <c r="O33" s="56"/>
      <c r="P33" s="74">
        <v>0</v>
      </c>
      <c r="Q33" s="75"/>
      <c r="R33" s="74">
        <v>0</v>
      </c>
      <c r="S33" s="56"/>
      <c r="T33" s="57">
        <v>1900118</v>
      </c>
      <c r="U33" s="56"/>
      <c r="V33" s="57">
        <v>18180</v>
      </c>
      <c r="W33" s="56"/>
      <c r="X33" s="57">
        <v>35623376455</v>
      </c>
      <c r="Y33" s="56"/>
      <c r="Z33" s="57">
        <v>34272973699.866001</v>
      </c>
      <c r="AA33" s="56"/>
      <c r="AB33" s="73">
        <f t="shared" si="0"/>
        <v>4.2823256337201868E-2</v>
      </c>
    </row>
    <row r="34" spans="1:28" ht="21.75" customHeight="1" x14ac:dyDescent="0.2">
      <c r="A34" s="85" t="s">
        <v>45</v>
      </c>
      <c r="B34" s="85"/>
      <c r="C34" s="85"/>
      <c r="E34" s="90">
        <v>4000000</v>
      </c>
      <c r="F34" s="90"/>
      <c r="G34" s="56"/>
      <c r="H34" s="57">
        <v>21639509269</v>
      </c>
      <c r="I34" s="56"/>
      <c r="J34" s="57">
        <v>35586990000</v>
      </c>
      <c r="K34" s="56"/>
      <c r="L34" s="74">
        <v>0</v>
      </c>
      <c r="M34" s="75"/>
      <c r="N34" s="74">
        <v>0</v>
      </c>
      <c r="O34" s="56"/>
      <c r="P34" s="74">
        <v>0</v>
      </c>
      <c r="Q34" s="75"/>
      <c r="R34" s="74">
        <v>0</v>
      </c>
      <c r="S34" s="56"/>
      <c r="T34" s="57">
        <v>4000000</v>
      </c>
      <c r="U34" s="56"/>
      <c r="V34" s="57">
        <v>8770</v>
      </c>
      <c r="W34" s="56"/>
      <c r="X34" s="57">
        <v>21639509269</v>
      </c>
      <c r="Y34" s="56"/>
      <c r="Z34" s="57">
        <v>34804622000</v>
      </c>
      <c r="AA34" s="56"/>
      <c r="AB34" s="73">
        <f t="shared" si="0"/>
        <v>4.3487538101522914E-2</v>
      </c>
    </row>
    <row r="35" spans="1:28" ht="21.75" customHeight="1" x14ac:dyDescent="0.2">
      <c r="A35" s="85" t="s">
        <v>46</v>
      </c>
      <c r="B35" s="85"/>
      <c r="C35" s="85"/>
      <c r="E35" s="90">
        <v>600000</v>
      </c>
      <c r="F35" s="90"/>
      <c r="G35" s="56"/>
      <c r="H35" s="57">
        <v>1396596047</v>
      </c>
      <c r="I35" s="56"/>
      <c r="J35" s="57">
        <v>1640778930</v>
      </c>
      <c r="K35" s="56"/>
      <c r="L35" s="74">
        <v>0</v>
      </c>
      <c r="M35" s="75"/>
      <c r="N35" s="74">
        <v>0</v>
      </c>
      <c r="O35" s="56"/>
      <c r="P35" s="74">
        <v>0</v>
      </c>
      <c r="Q35" s="75"/>
      <c r="R35" s="74">
        <v>0</v>
      </c>
      <c r="S35" s="56"/>
      <c r="T35" s="57">
        <v>600000</v>
      </c>
      <c r="U35" s="56"/>
      <c r="V35" s="57">
        <v>2647</v>
      </c>
      <c r="W35" s="56"/>
      <c r="X35" s="57">
        <v>1396596047</v>
      </c>
      <c r="Y35" s="56"/>
      <c r="Z35" s="57">
        <v>1575732630</v>
      </c>
      <c r="AA35" s="56"/>
      <c r="AB35" s="73">
        <f t="shared" si="0"/>
        <v>1.9688400231710002E-3</v>
      </c>
    </row>
    <row r="36" spans="1:28" ht="21.75" customHeight="1" x14ac:dyDescent="0.2">
      <c r="A36" s="85" t="s">
        <v>47</v>
      </c>
      <c r="B36" s="85"/>
      <c r="C36" s="85"/>
      <c r="E36" s="90">
        <v>1200000</v>
      </c>
      <c r="F36" s="90"/>
      <c r="G36" s="56"/>
      <c r="H36" s="57">
        <v>3080055615</v>
      </c>
      <c r="I36" s="56"/>
      <c r="J36" s="57">
        <v>2976185700</v>
      </c>
      <c r="K36" s="56"/>
      <c r="L36" s="74">
        <v>0</v>
      </c>
      <c r="M36" s="75"/>
      <c r="N36" s="74">
        <v>0</v>
      </c>
      <c r="O36" s="56"/>
      <c r="P36" s="57">
        <v>-1200000</v>
      </c>
      <c r="Q36" s="56"/>
      <c r="R36" s="57">
        <v>3553529952</v>
      </c>
      <c r="S36" s="56"/>
      <c r="T36" s="74">
        <v>0</v>
      </c>
      <c r="U36" s="75"/>
      <c r="V36" s="74">
        <v>0</v>
      </c>
      <c r="W36" s="56"/>
      <c r="X36" s="74">
        <v>0</v>
      </c>
      <c r="Y36" s="75"/>
      <c r="Z36" s="74">
        <v>0</v>
      </c>
      <c r="AA36" s="56"/>
      <c r="AB36" s="74">
        <f t="shared" si="0"/>
        <v>0</v>
      </c>
    </row>
    <row r="37" spans="1:28" ht="21.75" customHeight="1" x14ac:dyDescent="0.2">
      <c r="A37" s="85" t="s">
        <v>48</v>
      </c>
      <c r="B37" s="85"/>
      <c r="C37" s="85"/>
      <c r="E37" s="90">
        <v>1900000</v>
      </c>
      <c r="F37" s="90"/>
      <c r="G37" s="56"/>
      <c r="H37" s="57">
        <v>15828093422</v>
      </c>
      <c r="I37" s="56"/>
      <c r="J37" s="57">
        <v>26366182200</v>
      </c>
      <c r="K37" s="56"/>
      <c r="L37" s="74">
        <v>0</v>
      </c>
      <c r="M37" s="75"/>
      <c r="N37" s="74">
        <v>0</v>
      </c>
      <c r="O37" s="56"/>
      <c r="P37" s="74">
        <v>0</v>
      </c>
      <c r="Q37" s="75"/>
      <c r="R37" s="74">
        <v>0</v>
      </c>
      <c r="S37" s="56"/>
      <c r="T37" s="57">
        <v>1900000</v>
      </c>
      <c r="U37" s="56"/>
      <c r="V37" s="57">
        <v>14330</v>
      </c>
      <c r="W37" s="56"/>
      <c r="X37" s="57">
        <v>15828093422</v>
      </c>
      <c r="Y37" s="56"/>
      <c r="Z37" s="57">
        <v>27013268050</v>
      </c>
      <c r="AA37" s="56"/>
      <c r="AB37" s="73">
        <f t="shared" si="0"/>
        <v>3.3752428731190547E-2</v>
      </c>
    </row>
    <row r="38" spans="1:28" ht="21.75" customHeight="1" x14ac:dyDescent="0.2">
      <c r="A38" s="85" t="s">
        <v>49</v>
      </c>
      <c r="B38" s="85"/>
      <c r="C38" s="85"/>
      <c r="E38" s="90">
        <v>3800000</v>
      </c>
      <c r="F38" s="90"/>
      <c r="G38" s="56"/>
      <c r="H38" s="57">
        <v>26934422287</v>
      </c>
      <c r="I38" s="56"/>
      <c r="J38" s="57">
        <v>19189141200</v>
      </c>
      <c r="K38" s="56"/>
      <c r="L38" s="74">
        <v>0</v>
      </c>
      <c r="M38" s="75"/>
      <c r="N38" s="74">
        <v>0</v>
      </c>
      <c r="O38" s="56"/>
      <c r="P38" s="57">
        <v>-3800000</v>
      </c>
      <c r="Q38" s="56"/>
      <c r="R38" s="57">
        <v>19343864143</v>
      </c>
      <c r="S38" s="56"/>
      <c r="T38" s="74">
        <v>0</v>
      </c>
      <c r="U38" s="75"/>
      <c r="V38" s="74">
        <v>0</v>
      </c>
      <c r="W38" s="75"/>
      <c r="X38" s="74">
        <v>0</v>
      </c>
      <c r="Y38" s="75"/>
      <c r="Z38" s="74">
        <v>0</v>
      </c>
      <c r="AA38" s="56"/>
      <c r="AB38" s="74">
        <f t="shared" si="0"/>
        <v>0</v>
      </c>
    </row>
    <row r="39" spans="1:28" ht="21.75" customHeight="1" x14ac:dyDescent="0.2">
      <c r="A39" s="85" t="s">
        <v>50</v>
      </c>
      <c r="B39" s="85"/>
      <c r="C39" s="85"/>
      <c r="E39" s="90">
        <v>8000000</v>
      </c>
      <c r="F39" s="90"/>
      <c r="G39" s="56"/>
      <c r="H39" s="57">
        <v>24472454822</v>
      </c>
      <c r="I39" s="56"/>
      <c r="J39" s="57">
        <v>16707992400</v>
      </c>
      <c r="K39" s="56"/>
      <c r="L39" s="74">
        <v>0</v>
      </c>
      <c r="M39" s="75"/>
      <c r="N39" s="74">
        <v>0</v>
      </c>
      <c r="O39" s="56"/>
      <c r="P39" s="57">
        <v>-7000000</v>
      </c>
      <c r="Q39" s="56"/>
      <c r="R39" s="57">
        <v>15037946232</v>
      </c>
      <c r="S39" s="56"/>
      <c r="T39" s="57">
        <v>1000000</v>
      </c>
      <c r="U39" s="56"/>
      <c r="V39" s="57">
        <v>2133</v>
      </c>
      <c r="W39" s="56"/>
      <c r="X39" s="57">
        <v>3059056857</v>
      </c>
      <c r="Y39" s="56"/>
      <c r="Z39" s="57">
        <v>2116255950</v>
      </c>
      <c r="AA39" s="56"/>
      <c r="AB39" s="73">
        <f t="shared" si="0"/>
        <v>2.6442109113611282E-3</v>
      </c>
    </row>
    <row r="40" spans="1:28" ht="21.75" customHeight="1" x14ac:dyDescent="0.2">
      <c r="A40" s="85" t="s">
        <v>51</v>
      </c>
      <c r="B40" s="85"/>
      <c r="C40" s="85"/>
      <c r="E40" s="90">
        <v>8000000</v>
      </c>
      <c r="F40" s="90"/>
      <c r="G40" s="56"/>
      <c r="H40" s="57">
        <v>17450083015</v>
      </c>
      <c r="I40" s="56"/>
      <c r="J40" s="57">
        <v>22393958400</v>
      </c>
      <c r="K40" s="56"/>
      <c r="L40" s="74">
        <v>0</v>
      </c>
      <c r="M40" s="75"/>
      <c r="N40" s="74">
        <v>0</v>
      </c>
      <c r="O40" s="56"/>
      <c r="P40" s="74">
        <v>0</v>
      </c>
      <c r="Q40" s="75"/>
      <c r="R40" s="74">
        <v>0</v>
      </c>
      <c r="S40" s="56"/>
      <c r="T40" s="57">
        <v>8000000</v>
      </c>
      <c r="U40" s="56"/>
      <c r="V40" s="57">
        <v>3048</v>
      </c>
      <c r="W40" s="56"/>
      <c r="X40" s="57">
        <v>17450083015</v>
      </c>
      <c r="Y40" s="56"/>
      <c r="Z40" s="57">
        <v>24192585600</v>
      </c>
      <c r="AA40" s="56"/>
      <c r="AB40" s="73">
        <f t="shared" si="0"/>
        <v>3.0228053850271799E-2</v>
      </c>
    </row>
    <row r="41" spans="1:28" ht="21.75" customHeight="1" x14ac:dyDescent="0.2">
      <c r="A41" s="85" t="s">
        <v>52</v>
      </c>
      <c r="B41" s="85"/>
      <c r="C41" s="85"/>
      <c r="E41" s="90">
        <v>2400000</v>
      </c>
      <c r="F41" s="90"/>
      <c r="G41" s="56"/>
      <c r="H41" s="57">
        <v>7427686442</v>
      </c>
      <c r="I41" s="56"/>
      <c r="J41" s="57">
        <v>8342862840</v>
      </c>
      <c r="K41" s="56"/>
      <c r="L41" s="74">
        <v>0</v>
      </c>
      <c r="M41" s="75"/>
      <c r="N41" s="74">
        <v>0</v>
      </c>
      <c r="O41" s="56"/>
      <c r="P41" s="57">
        <v>-2400000</v>
      </c>
      <c r="Q41" s="56"/>
      <c r="R41" s="57">
        <v>9013226187</v>
      </c>
      <c r="S41" s="56"/>
      <c r="T41" s="74">
        <v>0</v>
      </c>
      <c r="U41" s="75"/>
      <c r="V41" s="74">
        <v>0</v>
      </c>
      <c r="W41" s="75"/>
      <c r="X41" s="74">
        <v>0</v>
      </c>
      <c r="Y41" s="75"/>
      <c r="Z41" s="74">
        <v>0</v>
      </c>
      <c r="AA41" s="56"/>
      <c r="AB41" s="74">
        <f t="shared" si="0"/>
        <v>0</v>
      </c>
    </row>
    <row r="42" spans="1:28" ht="21.75" customHeight="1" x14ac:dyDescent="0.2">
      <c r="A42" s="85" t="s">
        <v>53</v>
      </c>
      <c r="B42" s="85"/>
      <c r="C42" s="85"/>
      <c r="E42" s="90">
        <v>10000000</v>
      </c>
      <c r="F42" s="90"/>
      <c r="G42" s="56"/>
      <c r="H42" s="57">
        <v>18551604905</v>
      </c>
      <c r="I42" s="56"/>
      <c r="J42" s="57">
        <v>17177184000</v>
      </c>
      <c r="K42" s="56"/>
      <c r="L42" s="74">
        <v>0</v>
      </c>
      <c r="M42" s="75"/>
      <c r="N42" s="74">
        <v>0</v>
      </c>
      <c r="O42" s="56"/>
      <c r="P42" s="74">
        <v>0</v>
      </c>
      <c r="Q42" s="75"/>
      <c r="R42" s="74">
        <v>0</v>
      </c>
      <c r="S42" s="56"/>
      <c r="T42" s="57">
        <v>10000000</v>
      </c>
      <c r="U42" s="56"/>
      <c r="V42" s="57">
        <v>1639</v>
      </c>
      <c r="W42" s="56"/>
      <c r="X42" s="57">
        <v>18551604905</v>
      </c>
      <c r="Y42" s="56"/>
      <c r="Z42" s="57">
        <v>16261338500</v>
      </c>
      <c r="AA42" s="56"/>
      <c r="AB42" s="73">
        <f t="shared" si="0"/>
        <v>2.0318151353590667E-2</v>
      </c>
    </row>
    <row r="43" spans="1:28" ht="21.75" customHeight="1" x14ac:dyDescent="0.2">
      <c r="A43" s="85" t="s">
        <v>54</v>
      </c>
      <c r="B43" s="85"/>
      <c r="C43" s="85"/>
      <c r="E43" s="90">
        <v>20000000</v>
      </c>
      <c r="F43" s="90"/>
      <c r="G43" s="56"/>
      <c r="H43" s="57">
        <v>18861636381</v>
      </c>
      <c r="I43" s="56"/>
      <c r="J43" s="57">
        <v>16819326000</v>
      </c>
      <c r="K43" s="56"/>
      <c r="L43" s="74">
        <v>0</v>
      </c>
      <c r="M43" s="75"/>
      <c r="N43" s="74">
        <v>0</v>
      </c>
      <c r="O43" s="56"/>
      <c r="P43" s="57">
        <v>-3600000</v>
      </c>
      <c r="Q43" s="56"/>
      <c r="R43" s="57">
        <v>3423569674</v>
      </c>
      <c r="S43" s="56"/>
      <c r="T43" s="57">
        <v>16400000</v>
      </c>
      <c r="U43" s="56"/>
      <c r="V43" s="57">
        <v>991</v>
      </c>
      <c r="W43" s="56"/>
      <c r="X43" s="57">
        <v>15466541829</v>
      </c>
      <c r="Y43" s="56"/>
      <c r="Z43" s="57">
        <v>16124818660</v>
      </c>
      <c r="AA43" s="56"/>
      <c r="AB43" s="73">
        <f t="shared" si="0"/>
        <v>2.0147573096955276E-2</v>
      </c>
    </row>
    <row r="44" spans="1:28" ht="21.75" customHeight="1" x14ac:dyDescent="0.2">
      <c r="A44" s="85" t="s">
        <v>55</v>
      </c>
      <c r="B44" s="85"/>
      <c r="C44" s="85"/>
      <c r="E44" s="90">
        <v>600000</v>
      </c>
      <c r="F44" s="90"/>
      <c r="G44" s="56"/>
      <c r="H44" s="57">
        <v>36023131927</v>
      </c>
      <c r="I44" s="56"/>
      <c r="J44" s="57">
        <v>38857414500</v>
      </c>
      <c r="K44" s="56"/>
      <c r="L44" s="57">
        <v>100000</v>
      </c>
      <c r="M44" s="56"/>
      <c r="N44" s="57">
        <v>7282752120</v>
      </c>
      <c r="O44" s="56"/>
      <c r="P44" s="57">
        <v>-300000</v>
      </c>
      <c r="Q44" s="56"/>
      <c r="R44" s="57">
        <v>19563898113</v>
      </c>
      <c r="S44" s="56"/>
      <c r="T44" s="57">
        <v>400000</v>
      </c>
      <c r="U44" s="56"/>
      <c r="V44" s="57">
        <v>64550</v>
      </c>
      <c r="W44" s="56"/>
      <c r="X44" s="57">
        <v>24746219455</v>
      </c>
      <c r="Y44" s="56"/>
      <c r="Z44" s="57">
        <v>25617313000</v>
      </c>
      <c r="AA44" s="56"/>
      <c r="AB44" s="73">
        <f t="shared" si="0"/>
        <v>3.2008216470391156E-2</v>
      </c>
    </row>
    <row r="45" spans="1:28" ht="21.75" customHeight="1" x14ac:dyDescent="0.2">
      <c r="A45" s="85" t="s">
        <v>56</v>
      </c>
      <c r="B45" s="85"/>
      <c r="C45" s="85"/>
      <c r="E45" s="90">
        <v>7000000</v>
      </c>
      <c r="F45" s="90"/>
      <c r="G45" s="56"/>
      <c r="H45" s="57">
        <v>31274215174</v>
      </c>
      <c r="I45" s="56"/>
      <c r="J45" s="57">
        <v>27756858150</v>
      </c>
      <c r="K45" s="56"/>
      <c r="L45" s="57">
        <v>2000000</v>
      </c>
      <c r="M45" s="56"/>
      <c r="N45" s="57">
        <v>7847275484</v>
      </c>
      <c r="O45" s="56"/>
      <c r="P45" s="57">
        <v>-52104</v>
      </c>
      <c r="Q45" s="56"/>
      <c r="R45" s="57">
        <v>190857893</v>
      </c>
      <c r="S45" s="56"/>
      <c r="T45" s="57">
        <v>8947896</v>
      </c>
      <c r="U45" s="56"/>
      <c r="V45" s="57">
        <v>3596</v>
      </c>
      <c r="W45" s="56"/>
      <c r="X45" s="57">
        <v>38895003308</v>
      </c>
      <c r="Y45" s="56"/>
      <c r="Z45" s="57">
        <v>31924047438.9744</v>
      </c>
      <c r="AA45" s="56"/>
      <c r="AB45" s="73">
        <f t="shared" si="0"/>
        <v>3.9888329468345446E-2</v>
      </c>
    </row>
    <row r="46" spans="1:28" ht="21.75" customHeight="1" x14ac:dyDescent="0.2">
      <c r="A46" s="85" t="s">
        <v>57</v>
      </c>
      <c r="B46" s="85"/>
      <c r="C46" s="85"/>
      <c r="E46" s="90">
        <v>1000000</v>
      </c>
      <c r="F46" s="90"/>
      <c r="G46" s="56"/>
      <c r="H46" s="57">
        <v>1272868449</v>
      </c>
      <c r="I46" s="56"/>
      <c r="J46" s="57">
        <v>1316122200</v>
      </c>
      <c r="K46" s="56"/>
      <c r="L46" s="74">
        <v>0</v>
      </c>
      <c r="M46" s="75"/>
      <c r="N46" s="74">
        <v>0</v>
      </c>
      <c r="O46" s="75"/>
      <c r="P46" s="74">
        <v>0</v>
      </c>
      <c r="Q46" s="75"/>
      <c r="R46" s="74">
        <v>0</v>
      </c>
      <c r="S46" s="56"/>
      <c r="T46" s="57">
        <v>1000000</v>
      </c>
      <c r="U46" s="56"/>
      <c r="V46" s="57">
        <v>1370</v>
      </c>
      <c r="W46" s="56"/>
      <c r="X46" s="57">
        <v>1272868449</v>
      </c>
      <c r="Y46" s="56"/>
      <c r="Z46" s="57">
        <v>1359245500</v>
      </c>
      <c r="AA46" s="56"/>
      <c r="AB46" s="73">
        <f t="shared" si="0"/>
        <v>1.6983445609773772E-3</v>
      </c>
    </row>
    <row r="47" spans="1:28" ht="21.75" customHeight="1" x14ac:dyDescent="0.2">
      <c r="A47" s="85" t="s">
        <v>58</v>
      </c>
      <c r="B47" s="85"/>
      <c r="C47" s="85"/>
      <c r="E47" s="90">
        <v>8000000</v>
      </c>
      <c r="F47" s="90"/>
      <c r="G47" s="56"/>
      <c r="H47" s="57">
        <v>28106317975</v>
      </c>
      <c r="I47" s="56"/>
      <c r="J47" s="57">
        <v>33010412400</v>
      </c>
      <c r="K47" s="56"/>
      <c r="L47" s="74">
        <v>0</v>
      </c>
      <c r="M47" s="75"/>
      <c r="N47" s="74">
        <v>0</v>
      </c>
      <c r="O47" s="75"/>
      <c r="P47" s="74">
        <v>0</v>
      </c>
      <c r="Q47" s="75"/>
      <c r="R47" s="74">
        <v>0</v>
      </c>
      <c r="S47" s="56"/>
      <c r="T47" s="57">
        <v>8000000</v>
      </c>
      <c r="U47" s="56"/>
      <c r="V47" s="57">
        <v>3556</v>
      </c>
      <c r="W47" s="56"/>
      <c r="X47" s="57">
        <v>28106317975</v>
      </c>
      <c r="Y47" s="56"/>
      <c r="Z47" s="57">
        <v>28224683200</v>
      </c>
      <c r="AA47" s="56"/>
      <c r="AB47" s="73">
        <f t="shared" si="0"/>
        <v>3.52660628253171E-2</v>
      </c>
    </row>
    <row r="48" spans="1:28" ht="21.75" customHeight="1" x14ac:dyDescent="0.2">
      <c r="A48" s="85" t="s">
        <v>59</v>
      </c>
      <c r="B48" s="85"/>
      <c r="C48" s="85"/>
      <c r="E48" s="90">
        <v>11753701</v>
      </c>
      <c r="F48" s="90"/>
      <c r="G48" s="56"/>
      <c r="H48" s="57">
        <v>33959572358</v>
      </c>
      <c r="I48" s="56"/>
      <c r="J48" s="57">
        <v>30506314276.7995</v>
      </c>
      <c r="K48" s="56"/>
      <c r="L48" s="74">
        <v>0</v>
      </c>
      <c r="M48" s="75"/>
      <c r="N48" s="74">
        <v>0</v>
      </c>
      <c r="O48" s="75"/>
      <c r="P48" s="74">
        <v>0</v>
      </c>
      <c r="Q48" s="75"/>
      <c r="R48" s="74">
        <v>0</v>
      </c>
      <c r="S48" s="56"/>
      <c r="T48" s="57">
        <v>11753701</v>
      </c>
      <c r="U48" s="56"/>
      <c r="V48" s="57">
        <v>2495</v>
      </c>
      <c r="W48" s="56"/>
      <c r="X48" s="57">
        <v>33959572358</v>
      </c>
      <c r="Y48" s="56"/>
      <c r="Z48" s="57">
        <v>29095278945.639198</v>
      </c>
      <c r="AA48" s="56"/>
      <c r="AB48" s="73">
        <f t="shared" si="0"/>
        <v>3.6353851270757145E-2</v>
      </c>
    </row>
    <row r="49" spans="1:28" ht="21.75" customHeight="1" x14ac:dyDescent="0.2">
      <c r="A49" s="85" t="s">
        <v>60</v>
      </c>
      <c r="B49" s="85"/>
      <c r="C49" s="85"/>
      <c r="E49" s="90">
        <v>4000000</v>
      </c>
      <c r="F49" s="90"/>
      <c r="G49" s="56"/>
      <c r="H49" s="57">
        <v>14834335153</v>
      </c>
      <c r="I49" s="56"/>
      <c r="J49" s="57">
        <v>31491504000</v>
      </c>
      <c r="K49" s="56"/>
      <c r="L49" s="74">
        <v>0</v>
      </c>
      <c r="M49" s="75"/>
      <c r="N49" s="74">
        <v>0</v>
      </c>
      <c r="O49" s="75"/>
      <c r="P49" s="74">
        <v>0</v>
      </c>
      <c r="Q49" s="75"/>
      <c r="R49" s="74">
        <v>0</v>
      </c>
      <c r="S49" s="56"/>
      <c r="T49" s="57">
        <v>4000000</v>
      </c>
      <c r="U49" s="56"/>
      <c r="V49" s="57">
        <v>8610</v>
      </c>
      <c r="W49" s="56"/>
      <c r="X49" s="57">
        <v>14834335153</v>
      </c>
      <c r="Y49" s="56"/>
      <c r="Z49" s="57">
        <v>34169646000</v>
      </c>
      <c r="AA49" s="56"/>
      <c r="AB49" s="73">
        <f t="shared" si="0"/>
        <v>4.2694150861358297E-2</v>
      </c>
    </row>
    <row r="50" spans="1:28" ht="21.75" customHeight="1" x14ac:dyDescent="0.2">
      <c r="A50" s="85" t="s">
        <v>61</v>
      </c>
      <c r="B50" s="85"/>
      <c r="C50" s="85"/>
      <c r="E50" s="90">
        <v>3000000</v>
      </c>
      <c r="F50" s="90"/>
      <c r="G50" s="56"/>
      <c r="H50" s="57">
        <v>13932043843</v>
      </c>
      <c r="I50" s="56"/>
      <c r="J50" s="57">
        <v>20725942500</v>
      </c>
      <c r="K50" s="56"/>
      <c r="L50" s="74">
        <v>0</v>
      </c>
      <c r="M50" s="75"/>
      <c r="N50" s="74">
        <v>0</v>
      </c>
      <c r="O50" s="75"/>
      <c r="P50" s="74">
        <v>0</v>
      </c>
      <c r="Q50" s="75"/>
      <c r="R50" s="74">
        <v>0</v>
      </c>
      <c r="S50" s="56"/>
      <c r="T50" s="57">
        <v>3000000</v>
      </c>
      <c r="U50" s="56"/>
      <c r="V50" s="57">
        <v>7450</v>
      </c>
      <c r="W50" s="56"/>
      <c r="X50" s="57">
        <v>13932043843</v>
      </c>
      <c r="Y50" s="56"/>
      <c r="Z50" s="57">
        <v>22174552500</v>
      </c>
      <c r="AA50" s="56"/>
      <c r="AB50" s="73">
        <f t="shared" si="0"/>
        <v>2.7706570027623636E-2</v>
      </c>
    </row>
    <row r="51" spans="1:28" ht="21.75" customHeight="1" x14ac:dyDescent="0.2">
      <c r="A51" s="85" t="s">
        <v>62</v>
      </c>
      <c r="B51" s="85"/>
      <c r="C51" s="85"/>
      <c r="E51" s="86">
        <v>0</v>
      </c>
      <c r="F51" s="86"/>
      <c r="G51" s="75"/>
      <c r="H51" s="74">
        <v>0</v>
      </c>
      <c r="I51" s="75"/>
      <c r="J51" s="74">
        <v>0</v>
      </c>
      <c r="K51" s="56"/>
      <c r="L51" s="57">
        <v>1805921</v>
      </c>
      <c r="M51" s="56"/>
      <c r="N51" s="74">
        <v>0</v>
      </c>
      <c r="O51" s="75"/>
      <c r="P51" s="74">
        <v>0</v>
      </c>
      <c r="Q51" s="75"/>
      <c r="R51" s="74">
        <v>0</v>
      </c>
      <c r="S51" s="56"/>
      <c r="T51" s="57">
        <v>1805921</v>
      </c>
      <c r="U51" s="56"/>
      <c r="V51" s="57">
        <v>3311</v>
      </c>
      <c r="W51" s="56"/>
      <c r="X51" s="57">
        <v>4162647905</v>
      </c>
      <c r="Y51" s="56"/>
      <c r="Z51" s="57">
        <v>5932466106.21665</v>
      </c>
      <c r="AA51" s="56"/>
      <c r="AB51" s="73">
        <f t="shared" si="0"/>
        <v>7.4124737177174299E-3</v>
      </c>
    </row>
    <row r="52" spans="1:28" ht="21.75" customHeight="1" x14ac:dyDescent="0.2">
      <c r="A52" s="85" t="s">
        <v>63</v>
      </c>
      <c r="B52" s="85"/>
      <c r="C52" s="85"/>
      <c r="E52" s="86">
        <v>0</v>
      </c>
      <c r="F52" s="86"/>
      <c r="G52" s="75"/>
      <c r="H52" s="74">
        <v>0</v>
      </c>
      <c r="I52" s="75"/>
      <c r="J52" s="74">
        <v>0</v>
      </c>
      <c r="K52" s="56"/>
      <c r="L52" s="57">
        <v>1125000</v>
      </c>
      <c r="M52" s="56"/>
      <c r="N52" s="57">
        <v>9920249410</v>
      </c>
      <c r="O52" s="56"/>
      <c r="P52" s="57">
        <v>-562500</v>
      </c>
      <c r="Q52" s="56"/>
      <c r="R52" s="57">
        <v>5927023195</v>
      </c>
      <c r="S52" s="56"/>
      <c r="T52" s="57">
        <v>562500</v>
      </c>
      <c r="U52" s="56"/>
      <c r="V52" s="57">
        <v>10180</v>
      </c>
      <c r="W52" s="56"/>
      <c r="X52" s="57">
        <v>4960124704</v>
      </c>
      <c r="Y52" s="56"/>
      <c r="Z52" s="57">
        <v>5681298937.5</v>
      </c>
      <c r="AA52" s="56"/>
      <c r="AB52" s="73">
        <f t="shared" si="0"/>
        <v>7.0986463812384715E-3</v>
      </c>
    </row>
    <row r="53" spans="1:28" ht="21.75" customHeight="1" x14ac:dyDescent="0.2">
      <c r="A53" s="87" t="s">
        <v>64</v>
      </c>
      <c r="B53" s="87"/>
      <c r="C53" s="87"/>
      <c r="D53" s="12"/>
      <c r="E53" s="86">
        <v>0</v>
      </c>
      <c r="F53" s="88"/>
      <c r="G53" s="75"/>
      <c r="H53" s="77">
        <v>0</v>
      </c>
      <c r="I53" s="75"/>
      <c r="J53" s="77">
        <v>0</v>
      </c>
      <c r="K53" s="56"/>
      <c r="L53" s="71">
        <v>2283</v>
      </c>
      <c r="M53" s="56"/>
      <c r="N53" s="71">
        <v>11580979</v>
      </c>
      <c r="O53" s="56"/>
      <c r="P53" s="71">
        <v>-2283</v>
      </c>
      <c r="Q53" s="56"/>
      <c r="R53" s="71">
        <v>14501571</v>
      </c>
      <c r="S53" s="56"/>
      <c r="T53" s="77">
        <v>0</v>
      </c>
      <c r="U53" s="75"/>
      <c r="V53" s="77">
        <v>0</v>
      </c>
      <c r="W53" s="75"/>
      <c r="X53" s="77">
        <v>0</v>
      </c>
      <c r="Y53" s="75"/>
      <c r="Z53" s="77">
        <v>0</v>
      </c>
      <c r="AA53" s="56"/>
      <c r="AB53" s="74">
        <f t="shared" si="0"/>
        <v>0</v>
      </c>
    </row>
    <row r="54" spans="1:28" ht="21.75" customHeight="1" x14ac:dyDescent="0.2">
      <c r="A54" s="89" t="s">
        <v>65</v>
      </c>
      <c r="B54" s="89"/>
      <c r="C54" s="89"/>
      <c r="D54" s="89"/>
      <c r="E54" s="56"/>
      <c r="F54" s="58">
        <f>SUM(E9:F53)</f>
        <v>200740192</v>
      </c>
      <c r="G54" s="56"/>
      <c r="H54" s="58">
        <f>SUM(H9:H53)</f>
        <v>768620017248</v>
      </c>
      <c r="I54" s="56"/>
      <c r="J54" s="58">
        <f>SUM(J9:J53)</f>
        <v>854881401783.30884</v>
      </c>
      <c r="K54" s="56"/>
      <c r="L54" s="58">
        <f>SUM(L9:L53)</f>
        <v>12429257</v>
      </c>
      <c r="M54" s="56"/>
      <c r="N54" s="58">
        <f>SUM(N9:N53)</f>
        <v>102095089762</v>
      </c>
      <c r="O54" s="56"/>
      <c r="P54" s="58">
        <f>SUM(P9:P53)</f>
        <v>-37278261</v>
      </c>
      <c r="Q54" s="56"/>
      <c r="R54" s="58">
        <f>SUM(R9:R53)</f>
        <v>158745075124</v>
      </c>
      <c r="S54" s="56"/>
      <c r="T54" s="58">
        <f>SUM(T9:T53)</f>
        <v>175891188</v>
      </c>
      <c r="U54" s="56"/>
      <c r="V54" s="58">
        <f>SUM(V9:V53)</f>
        <v>548551</v>
      </c>
      <c r="W54" s="56"/>
      <c r="X54" s="58">
        <f>SUM(X9:X53)</f>
        <v>700872505882</v>
      </c>
      <c r="Y54" s="56"/>
      <c r="Z54" s="58">
        <f>SUM(Z9:Z53)</f>
        <v>800335533337.10461</v>
      </c>
      <c r="AA54" s="56"/>
      <c r="AB54" s="58">
        <f>SUM(AB9:AB53)</f>
        <v>1.0000000000000002</v>
      </c>
    </row>
    <row r="55" spans="1:28" x14ac:dyDescent="0.2">
      <c r="P55" s="19"/>
    </row>
    <row r="57" spans="1:28" x14ac:dyDescent="0.2">
      <c r="P57" s="19"/>
    </row>
  </sheetData>
  <mergeCells count="10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32:C32"/>
    <mergeCell ref="E32:F32"/>
    <mergeCell ref="A33:C33"/>
    <mergeCell ref="E33:F33"/>
    <mergeCell ref="A34:C34"/>
    <mergeCell ref="E34:F34"/>
    <mergeCell ref="A35:C35"/>
    <mergeCell ref="E35:F35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51:C51"/>
    <mergeCell ref="E51:F51"/>
    <mergeCell ref="A52:C52"/>
    <mergeCell ref="E52:F52"/>
    <mergeCell ref="A53:C53"/>
    <mergeCell ref="E53:F53"/>
    <mergeCell ref="A54:D54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</mergeCells>
  <pageMargins left="0.39" right="0.39" top="0.39" bottom="0.39" header="0" footer="0"/>
  <pageSetup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FB579-9DBB-4919-9ED2-7FCDA6F5EC62}">
  <dimension ref="A1:AB11"/>
  <sheetViews>
    <sheetView rightToLeft="1" view="pageBreakPreview" zoomScale="60" zoomScaleNormal="100" workbookViewId="0">
      <selection sqref="A1:AB1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7.28515625" bestFit="1" customWidth="1"/>
    <col min="7" max="7" width="1.28515625" customWidth="1"/>
    <col min="8" max="8" width="16.5703125" bestFit="1" customWidth="1"/>
    <col min="9" max="9" width="1.28515625" customWidth="1"/>
    <col min="10" max="10" width="18.28515625" bestFit="1" customWidth="1"/>
    <col min="11" max="11" width="1.28515625" customWidth="1"/>
    <col min="12" max="12" width="7" bestFit="1" customWidth="1"/>
    <col min="13" max="13" width="1.28515625" customWidth="1"/>
    <col min="14" max="14" width="16.5703125" bestFit="1" customWidth="1"/>
    <col min="15" max="15" width="3" bestFit="1" customWidth="1"/>
    <col min="16" max="16" width="8.28515625" bestFit="1" customWidth="1"/>
    <col min="17" max="17" width="3" bestFit="1" customWidth="1"/>
    <col min="18" max="18" width="16.85546875" bestFit="1" customWidth="1"/>
    <col min="19" max="19" width="3" bestFit="1" customWidth="1"/>
    <col min="20" max="20" width="7" bestFit="1" customWidth="1"/>
    <col min="21" max="21" width="3" bestFit="1" customWidth="1"/>
    <col min="22" max="22" width="17.5703125" bestFit="1" customWidth="1"/>
    <col min="23" max="23" width="3" bestFit="1" customWidth="1"/>
    <col min="24" max="24" width="16.5703125" bestFit="1" customWidth="1"/>
    <col min="25" max="25" width="3" bestFit="1" customWidth="1"/>
    <col min="26" max="26" width="17.28515625" bestFit="1" customWidth="1"/>
    <col min="27" max="27" width="3" bestFit="1" customWidth="1"/>
    <col min="28" max="28" width="19.85546875" bestFit="1" customWidth="1"/>
    <col min="29" max="29" width="0.28515625" customWidth="1"/>
  </cols>
  <sheetData>
    <row r="1" spans="1:28" ht="25.5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</row>
    <row r="2" spans="1:28" ht="25.5" x14ac:dyDescent="0.2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</row>
    <row r="3" spans="1:28" ht="25.5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</row>
    <row r="4" spans="1:28" ht="24" x14ac:dyDescent="0.2">
      <c r="A4" s="1" t="s">
        <v>3</v>
      </c>
      <c r="B4" s="96" t="s">
        <v>4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</row>
    <row r="5" spans="1:28" ht="24" x14ac:dyDescent="0.2">
      <c r="A5" s="96" t="s">
        <v>5</v>
      </c>
      <c r="B5" s="96"/>
      <c r="C5" s="96" t="s">
        <v>214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</row>
    <row r="6" spans="1:28" ht="21" x14ac:dyDescent="0.2">
      <c r="F6" s="97" t="s">
        <v>7</v>
      </c>
      <c r="G6" s="97"/>
      <c r="H6" s="97"/>
      <c r="I6" s="97"/>
      <c r="J6" s="97"/>
      <c r="L6" s="97" t="s">
        <v>8</v>
      </c>
      <c r="M6" s="97"/>
      <c r="N6" s="97"/>
      <c r="O6" s="97"/>
      <c r="P6" s="97"/>
      <c r="Q6" s="97"/>
      <c r="R6" s="97"/>
      <c r="T6" s="97" t="s">
        <v>9</v>
      </c>
      <c r="U6" s="97"/>
      <c r="V6" s="97"/>
      <c r="W6" s="97"/>
      <c r="X6" s="97"/>
      <c r="Y6" s="97"/>
      <c r="Z6" s="97"/>
      <c r="AA6" s="97"/>
      <c r="AB6" s="97"/>
    </row>
    <row r="7" spans="1:28" ht="21" x14ac:dyDescent="0.2">
      <c r="F7" s="3"/>
      <c r="G7" s="3"/>
      <c r="H7" s="3"/>
      <c r="I7" s="3"/>
      <c r="J7" s="3"/>
      <c r="L7" s="91" t="s">
        <v>10</v>
      </c>
      <c r="M7" s="91"/>
      <c r="N7" s="91"/>
      <c r="O7" s="3"/>
      <c r="P7" s="91" t="s">
        <v>11</v>
      </c>
      <c r="Q7" s="91"/>
      <c r="R7" s="91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97" t="s">
        <v>12</v>
      </c>
      <c r="B8" s="97"/>
      <c r="C8" s="97"/>
      <c r="E8" s="97" t="s">
        <v>13</v>
      </c>
      <c r="F8" s="97"/>
      <c r="H8" s="21" t="s">
        <v>14</v>
      </c>
      <c r="J8" s="21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1" t="s">
        <v>13</v>
      </c>
      <c r="V8" s="21" t="s">
        <v>17</v>
      </c>
      <c r="X8" s="21" t="s">
        <v>14</v>
      </c>
      <c r="Z8" s="21" t="s">
        <v>15</v>
      </c>
      <c r="AB8" s="21" t="s">
        <v>18</v>
      </c>
    </row>
    <row r="9" spans="1:28" ht="18.75" x14ac:dyDescent="0.2">
      <c r="A9" s="85" t="s">
        <v>215</v>
      </c>
      <c r="B9" s="85"/>
      <c r="C9" s="85"/>
      <c r="E9" s="90">
        <v>7513</v>
      </c>
      <c r="F9" s="90"/>
      <c r="G9" s="56"/>
      <c r="H9" s="57">
        <v>28986029530</v>
      </c>
      <c r="I9" s="56"/>
      <c r="J9" s="57">
        <v>109592198280.418</v>
      </c>
      <c r="K9" s="56"/>
      <c r="L9" s="57">
        <v>1693</v>
      </c>
      <c r="M9" s="56"/>
      <c r="N9" s="57">
        <v>25107160909</v>
      </c>
      <c r="O9" s="56"/>
      <c r="P9" s="57">
        <v>-3513</v>
      </c>
      <c r="Q9" s="56"/>
      <c r="R9" s="57">
        <v>48889802158</v>
      </c>
      <c r="S9" s="56"/>
      <c r="T9" s="57">
        <v>5693</v>
      </c>
      <c r="U9" s="56"/>
      <c r="V9" s="57">
        <v>14798011</v>
      </c>
      <c r="W9" s="56"/>
      <c r="X9" s="57">
        <v>40539627051</v>
      </c>
      <c r="Y9" s="56"/>
      <c r="Z9" s="57">
        <v>84042888439.104797</v>
      </c>
      <c r="AA9" s="56"/>
      <c r="AB9" s="57">
        <f>Z9/Z10</f>
        <v>1</v>
      </c>
    </row>
    <row r="10" spans="1:28" ht="21.75" thickBot="1" x14ac:dyDescent="0.25">
      <c r="A10" s="89" t="s">
        <v>65</v>
      </c>
      <c r="B10" s="89"/>
      <c r="C10" s="89"/>
      <c r="D10" s="89"/>
      <c r="E10" s="56"/>
      <c r="F10" s="58">
        <f>SUM(E9)</f>
        <v>7513</v>
      </c>
      <c r="G10" s="56"/>
      <c r="H10" s="58">
        <f>SUM(H9)</f>
        <v>28986029530</v>
      </c>
      <c r="I10" s="56"/>
      <c r="J10" s="58">
        <f>SUM(J9)</f>
        <v>109592198280.418</v>
      </c>
      <c r="K10" s="56"/>
      <c r="L10" s="58">
        <f>SUM(L9)</f>
        <v>1693</v>
      </c>
      <c r="M10" s="56"/>
      <c r="N10" s="58">
        <f>SUM(N9)</f>
        <v>25107160909</v>
      </c>
      <c r="O10" s="58">
        <f t="shared" ref="O10:AA10" si="0">SUM(O9)</f>
        <v>0</v>
      </c>
      <c r="P10" s="58">
        <f t="shared" si="0"/>
        <v>-3513</v>
      </c>
      <c r="Q10" s="58">
        <f t="shared" si="0"/>
        <v>0</v>
      </c>
      <c r="R10" s="58">
        <f t="shared" si="0"/>
        <v>48889802158</v>
      </c>
      <c r="S10" s="58">
        <f t="shared" si="0"/>
        <v>0</v>
      </c>
      <c r="T10" s="58">
        <f t="shared" si="0"/>
        <v>5693</v>
      </c>
      <c r="U10" s="58">
        <f t="shared" si="0"/>
        <v>0</v>
      </c>
      <c r="V10" s="58">
        <f t="shared" si="0"/>
        <v>14798011</v>
      </c>
      <c r="W10" s="58">
        <f t="shared" si="0"/>
        <v>0</v>
      </c>
      <c r="X10" s="58">
        <f t="shared" si="0"/>
        <v>40539627051</v>
      </c>
      <c r="Y10" s="58">
        <f t="shared" si="0"/>
        <v>0</v>
      </c>
      <c r="Z10" s="58">
        <f t="shared" si="0"/>
        <v>84042888439.104797</v>
      </c>
      <c r="AA10" s="58">
        <f t="shared" si="0"/>
        <v>0</v>
      </c>
      <c r="AB10" s="58">
        <f>SUM(AB9)</f>
        <v>1</v>
      </c>
    </row>
    <row r="11" spans="1:28" ht="13.5" thickTop="1" x14ac:dyDescent="0.2"/>
  </sheetData>
  <mergeCells count="16">
    <mergeCell ref="A1:AB1"/>
    <mergeCell ref="A2:AB2"/>
    <mergeCell ref="A3:AB3"/>
    <mergeCell ref="B4:AB4"/>
    <mergeCell ref="A5:B5"/>
    <mergeCell ref="C5:AB5"/>
    <mergeCell ref="T6:AB6"/>
    <mergeCell ref="L7:N7"/>
    <mergeCell ref="P7:R7"/>
    <mergeCell ref="A8:C8"/>
    <mergeCell ref="E8:F8"/>
    <mergeCell ref="A9:C9"/>
    <mergeCell ref="E9:F9"/>
    <mergeCell ref="A10:D10"/>
    <mergeCell ref="F6:J6"/>
    <mergeCell ref="L6:R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9"/>
  <sheetViews>
    <sheetView rightToLeft="1" view="pageBreakPreview" topLeftCell="D1" zoomScale="60" zoomScaleNormal="100" workbookViewId="0">
      <selection sqref="A1:AL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9.42578125" bestFit="1" customWidth="1"/>
    <col min="5" max="5" width="1.28515625" customWidth="1"/>
    <col min="6" max="6" width="30.42578125" bestFit="1" customWidth="1"/>
    <col min="7" max="7" width="1.28515625" customWidth="1"/>
    <col min="8" max="8" width="16.85546875" bestFit="1" customWidth="1"/>
    <col min="9" max="9" width="1.28515625" customWidth="1"/>
    <col min="10" max="10" width="14.140625" bestFit="1" customWidth="1"/>
    <col min="11" max="11" width="1.28515625" customWidth="1"/>
    <col min="12" max="12" width="13.7109375" bestFit="1" customWidth="1"/>
    <col min="13" max="13" width="1.28515625" customWidth="1"/>
    <col min="14" max="14" width="12.5703125" bestFit="1" customWidth="1"/>
    <col min="15" max="15" width="1.28515625" customWidth="1"/>
    <col min="16" max="16" width="12" bestFit="1" customWidth="1"/>
    <col min="17" max="17" width="1.28515625" customWidth="1"/>
    <col min="18" max="18" width="17.7109375" bestFit="1" customWidth="1"/>
    <col min="19" max="19" width="1.28515625" customWidth="1"/>
    <col min="20" max="20" width="17.7109375" bestFit="1" customWidth="1"/>
    <col min="21" max="21" width="1.28515625" customWidth="1"/>
    <col min="22" max="22" width="8" bestFit="1" customWidth="1"/>
    <col min="23" max="23" width="1.28515625" customWidth="1"/>
    <col min="24" max="24" width="16.140625" bestFit="1" customWidth="1"/>
    <col min="25" max="25" width="1.28515625" customWidth="1"/>
    <col min="26" max="26" width="6.140625" bestFit="1" customWidth="1"/>
    <col min="27" max="27" width="1.28515625" customWidth="1"/>
    <col min="28" max="28" width="10.5703125" bestFit="1" customWidth="1"/>
    <col min="29" max="29" width="1.28515625" customWidth="1"/>
    <col min="30" max="30" width="12" bestFit="1" customWidth="1"/>
    <col min="31" max="31" width="1.28515625" customWidth="1"/>
    <col min="32" max="32" width="17.5703125" bestFit="1" customWidth="1"/>
    <col min="33" max="33" width="1.28515625" customWidth="1"/>
    <col min="34" max="34" width="17.7109375" bestFit="1" customWidth="1"/>
    <col min="35" max="35" width="1.28515625" customWidth="1"/>
    <col min="36" max="36" width="17.5703125" bestFit="1" customWidth="1"/>
    <col min="37" max="37" width="1.28515625" customWidth="1"/>
    <col min="38" max="38" width="19.85546875" bestFit="1" customWidth="1"/>
    <col min="39" max="39" width="0.28515625" customWidth="1"/>
  </cols>
  <sheetData>
    <row r="1" spans="1:38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</row>
    <row r="2" spans="1:38" ht="21.75" customHeight="1" x14ac:dyDescent="0.2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</row>
    <row r="3" spans="1:38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</row>
    <row r="4" spans="1:38" ht="14.45" customHeight="1" x14ac:dyDescent="0.2"/>
    <row r="5" spans="1:38" ht="14.45" customHeight="1" x14ac:dyDescent="0.2">
      <c r="A5" s="1" t="s">
        <v>68</v>
      </c>
      <c r="B5" s="96" t="s">
        <v>69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</row>
    <row r="6" spans="1:38" ht="14.45" customHeight="1" x14ac:dyDescent="0.2">
      <c r="A6" s="92" t="s">
        <v>70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 t="s">
        <v>7</v>
      </c>
      <c r="Q6" s="92"/>
      <c r="R6" s="92"/>
      <c r="S6" s="92"/>
      <c r="T6" s="92"/>
      <c r="V6" s="92" t="s">
        <v>8</v>
      </c>
      <c r="W6" s="92"/>
      <c r="X6" s="92"/>
      <c r="Y6" s="92"/>
      <c r="Z6" s="92"/>
      <c r="AA6" s="92"/>
      <c r="AB6" s="92"/>
      <c r="AD6" s="92" t="s">
        <v>9</v>
      </c>
      <c r="AE6" s="92"/>
      <c r="AF6" s="92"/>
      <c r="AG6" s="92"/>
      <c r="AH6" s="92"/>
      <c r="AI6" s="92"/>
      <c r="AJ6" s="92"/>
      <c r="AK6" s="92"/>
      <c r="AL6" s="9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91" t="s">
        <v>10</v>
      </c>
      <c r="W7" s="91"/>
      <c r="X7" s="91"/>
      <c r="Y7" s="3"/>
      <c r="Z7" s="91" t="s">
        <v>11</v>
      </c>
      <c r="AA7" s="91"/>
      <c r="AB7" s="9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92" t="s">
        <v>71</v>
      </c>
      <c r="B8" s="92"/>
      <c r="D8" s="2" t="s">
        <v>72</v>
      </c>
      <c r="F8" s="2" t="s">
        <v>73</v>
      </c>
      <c r="H8" s="2" t="s">
        <v>74</v>
      </c>
      <c r="J8" s="2" t="s">
        <v>75</v>
      </c>
      <c r="L8" s="2" t="s">
        <v>76</v>
      </c>
      <c r="N8" s="2" t="s">
        <v>67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93" t="s">
        <v>77</v>
      </c>
      <c r="B9" s="93"/>
      <c r="D9" s="5" t="s">
        <v>78</v>
      </c>
      <c r="F9" s="5" t="s">
        <v>78</v>
      </c>
      <c r="H9" s="5" t="s">
        <v>79</v>
      </c>
      <c r="J9" s="5" t="s">
        <v>80</v>
      </c>
      <c r="L9" s="7">
        <v>23</v>
      </c>
      <c r="N9" s="7">
        <v>23</v>
      </c>
      <c r="P9" s="6">
        <v>150000</v>
      </c>
      <c r="R9" s="6">
        <v>139908599204</v>
      </c>
      <c r="T9" s="6">
        <v>141154411125</v>
      </c>
      <c r="V9" s="6">
        <v>0</v>
      </c>
      <c r="X9" s="6">
        <v>0</v>
      </c>
      <c r="Z9" s="6">
        <v>0</v>
      </c>
      <c r="AB9" s="6">
        <v>0</v>
      </c>
      <c r="AD9" s="6">
        <v>150000</v>
      </c>
      <c r="AF9" s="6">
        <v>935900</v>
      </c>
      <c r="AH9" s="6">
        <v>139908599204</v>
      </c>
      <c r="AJ9" s="6">
        <v>140308665656</v>
      </c>
      <c r="AL9" s="7">
        <f>AJ9/AJ19</f>
        <v>0.53328787931143162</v>
      </c>
    </row>
    <row r="10" spans="1:38" ht="21.75" customHeight="1" x14ac:dyDescent="0.2">
      <c r="A10" s="85" t="s">
        <v>81</v>
      </c>
      <c r="B10" s="85"/>
      <c r="D10" s="8" t="s">
        <v>78</v>
      </c>
      <c r="F10" s="8" t="s">
        <v>78</v>
      </c>
      <c r="H10" s="8" t="s">
        <v>82</v>
      </c>
      <c r="J10" s="8" t="s">
        <v>83</v>
      </c>
      <c r="L10" s="10">
        <v>23</v>
      </c>
      <c r="N10" s="10">
        <v>23</v>
      </c>
      <c r="P10" s="9">
        <v>0</v>
      </c>
      <c r="R10" s="9">
        <v>0</v>
      </c>
      <c r="T10" s="9">
        <v>0</v>
      </c>
      <c r="V10" s="9">
        <v>50000</v>
      </c>
      <c r="X10" s="9">
        <v>40263381314</v>
      </c>
      <c r="Z10" s="9">
        <v>0</v>
      </c>
      <c r="AB10" s="9">
        <v>0</v>
      </c>
      <c r="AD10" s="9">
        <v>50000</v>
      </c>
      <c r="AF10" s="9">
        <v>804830</v>
      </c>
      <c r="AH10" s="9">
        <v>40263381314</v>
      </c>
      <c r="AJ10" s="9">
        <v>40219618684</v>
      </c>
      <c r="AL10" s="10">
        <f>AJ10/$AJ$19</f>
        <v>0.15286750147914038</v>
      </c>
    </row>
    <row r="11" spans="1:38" ht="21.75" customHeight="1" x14ac:dyDescent="0.2">
      <c r="A11" s="85" t="s">
        <v>84</v>
      </c>
      <c r="B11" s="85"/>
      <c r="D11" s="8" t="s">
        <v>78</v>
      </c>
      <c r="F11" s="8" t="s">
        <v>78</v>
      </c>
      <c r="H11" s="8" t="s">
        <v>85</v>
      </c>
      <c r="J11" s="8" t="s">
        <v>86</v>
      </c>
      <c r="L11" s="10">
        <v>23</v>
      </c>
      <c r="N11" s="10">
        <v>23</v>
      </c>
      <c r="P11" s="9">
        <v>0</v>
      </c>
      <c r="R11" s="9">
        <v>0</v>
      </c>
      <c r="T11" s="9">
        <v>0</v>
      </c>
      <c r="V11" s="9">
        <v>8161</v>
      </c>
      <c r="X11" s="9">
        <v>6534227832</v>
      </c>
      <c r="Z11" s="9">
        <v>0</v>
      </c>
      <c r="AB11" s="9">
        <v>0</v>
      </c>
      <c r="AD11" s="9">
        <v>8161</v>
      </c>
      <c r="AF11" s="9">
        <v>807000</v>
      </c>
      <c r="AH11" s="9">
        <v>6534227832</v>
      </c>
      <c r="AJ11" s="9">
        <v>6582345902</v>
      </c>
      <c r="AL11" s="10">
        <f t="shared" ref="AL11:AL18" si="0">AJ11/$AJ$19</f>
        <v>2.5018307105693458E-2</v>
      </c>
    </row>
    <row r="12" spans="1:38" ht="21.75" customHeight="1" x14ac:dyDescent="0.2">
      <c r="A12" s="85" t="s">
        <v>216</v>
      </c>
      <c r="B12" s="85"/>
      <c r="D12" s="8" t="s">
        <v>78</v>
      </c>
      <c r="F12" s="8" t="s">
        <v>223</v>
      </c>
      <c r="H12" s="22" t="s">
        <v>224</v>
      </c>
      <c r="I12" s="22"/>
      <c r="J12" s="22" t="s">
        <v>225</v>
      </c>
      <c r="L12" s="22">
        <v>43</v>
      </c>
      <c r="M12" s="22"/>
      <c r="N12" s="22">
        <v>43</v>
      </c>
      <c r="P12" s="22">
        <v>2000000</v>
      </c>
      <c r="Q12" s="22"/>
      <c r="R12" s="22">
        <v>2000000000</v>
      </c>
      <c r="S12" s="22"/>
      <c r="T12" s="22">
        <v>2000000000</v>
      </c>
      <c r="V12" s="22"/>
      <c r="W12" s="22"/>
      <c r="X12" s="22"/>
      <c r="Y12" s="22"/>
      <c r="Z12" s="22"/>
      <c r="AA12" s="22"/>
      <c r="AB12" s="22"/>
      <c r="AD12" s="22">
        <v>2000000</v>
      </c>
      <c r="AE12" s="22"/>
      <c r="AF12" s="22">
        <v>1000</v>
      </c>
      <c r="AG12" s="22"/>
      <c r="AH12" s="22">
        <v>2000000000</v>
      </c>
      <c r="AI12" s="22"/>
      <c r="AJ12" s="22">
        <v>2000000000</v>
      </c>
      <c r="AL12" s="10">
        <f t="shared" si="0"/>
        <v>7.6016385277145101E-3</v>
      </c>
    </row>
    <row r="13" spans="1:38" ht="21.75" customHeight="1" x14ac:dyDescent="0.2">
      <c r="A13" s="85" t="s">
        <v>217</v>
      </c>
      <c r="B13" s="85"/>
      <c r="D13" s="8" t="s">
        <v>78</v>
      </c>
      <c r="F13" s="8" t="s">
        <v>223</v>
      </c>
      <c r="H13" s="22" t="s">
        <v>198</v>
      </c>
      <c r="I13" s="22"/>
      <c r="J13" s="22" t="s">
        <v>226</v>
      </c>
      <c r="L13" s="22">
        <v>45</v>
      </c>
      <c r="M13" s="22"/>
      <c r="N13" s="22">
        <v>45</v>
      </c>
      <c r="P13" s="22">
        <v>13000000</v>
      </c>
      <c r="Q13" s="22"/>
      <c r="R13" s="22">
        <v>13000000000</v>
      </c>
      <c r="S13" s="22"/>
      <c r="T13" s="22">
        <v>13000000000</v>
      </c>
      <c r="V13" s="22"/>
      <c r="W13" s="22"/>
      <c r="X13" s="22"/>
      <c r="Y13" s="22"/>
      <c r="Z13" s="22"/>
      <c r="AA13" s="22"/>
      <c r="AB13" s="22"/>
      <c r="AD13" s="22">
        <v>13000000</v>
      </c>
      <c r="AE13" s="22"/>
      <c r="AF13" s="22">
        <v>1000</v>
      </c>
      <c r="AG13" s="22"/>
      <c r="AH13" s="22">
        <v>13000000000</v>
      </c>
      <c r="AI13" s="22"/>
      <c r="AJ13" s="22">
        <v>13000000000</v>
      </c>
      <c r="AL13" s="10">
        <f t="shared" si="0"/>
        <v>4.9410650430144316E-2</v>
      </c>
    </row>
    <row r="14" spans="1:38" ht="21.75" customHeight="1" x14ac:dyDescent="0.2">
      <c r="A14" s="85" t="s">
        <v>218</v>
      </c>
      <c r="B14" s="85"/>
      <c r="D14" s="8" t="s">
        <v>78</v>
      </c>
      <c r="F14" s="8" t="s">
        <v>223</v>
      </c>
      <c r="H14" s="22" t="s">
        <v>227</v>
      </c>
      <c r="I14" s="22"/>
      <c r="J14" s="22" t="s">
        <v>228</v>
      </c>
      <c r="L14" s="22">
        <v>44</v>
      </c>
      <c r="M14" s="22"/>
      <c r="N14" s="22">
        <v>44</v>
      </c>
      <c r="P14" s="22">
        <v>10937149</v>
      </c>
      <c r="Q14" s="22"/>
      <c r="R14" s="22">
        <v>10937149000</v>
      </c>
      <c r="S14" s="22"/>
      <c r="T14" s="22">
        <v>10937149000</v>
      </c>
      <c r="V14" s="22"/>
      <c r="W14" s="22"/>
      <c r="X14" s="22"/>
      <c r="Y14" s="22"/>
      <c r="Z14" s="22"/>
      <c r="AA14" s="22"/>
      <c r="AB14" s="22"/>
      <c r="AD14" s="22">
        <v>10937149</v>
      </c>
      <c r="AE14" s="22"/>
      <c r="AF14" s="22">
        <v>1000</v>
      </c>
      <c r="AG14" s="22"/>
      <c r="AH14" s="22">
        <v>10937149000</v>
      </c>
      <c r="AI14" s="22"/>
      <c r="AJ14" s="22">
        <v>10937149000</v>
      </c>
      <c r="AL14" s="10">
        <f t="shared" si="0"/>
        <v>4.1570126610877112E-2</v>
      </c>
    </row>
    <row r="15" spans="1:38" ht="21.75" customHeight="1" x14ac:dyDescent="0.2">
      <c r="A15" s="85" t="s">
        <v>219</v>
      </c>
      <c r="B15" s="85"/>
      <c r="D15" s="8" t="s">
        <v>78</v>
      </c>
      <c r="F15" s="8" t="s">
        <v>223</v>
      </c>
      <c r="H15" s="22" t="s">
        <v>187</v>
      </c>
      <c r="I15" s="22"/>
      <c r="J15" s="22" t="s">
        <v>229</v>
      </c>
      <c r="L15" s="22">
        <v>44</v>
      </c>
      <c r="M15" s="22"/>
      <c r="N15" s="22">
        <v>44</v>
      </c>
      <c r="P15" s="22">
        <v>10000000</v>
      </c>
      <c r="Q15" s="22"/>
      <c r="R15" s="22">
        <v>10000000000</v>
      </c>
      <c r="S15" s="22"/>
      <c r="T15" s="22">
        <v>10000000000</v>
      </c>
      <c r="V15" s="22"/>
      <c r="W15" s="22"/>
      <c r="X15" s="22"/>
      <c r="Y15" s="22"/>
      <c r="Z15" s="22"/>
      <c r="AA15" s="22"/>
      <c r="AB15" s="22"/>
      <c r="AD15" s="22">
        <v>10000000</v>
      </c>
      <c r="AE15" s="22"/>
      <c r="AF15" s="22">
        <v>1000</v>
      </c>
      <c r="AG15" s="22"/>
      <c r="AH15" s="22">
        <v>10000000000</v>
      </c>
      <c r="AI15" s="22"/>
      <c r="AJ15" s="22">
        <v>10000000000</v>
      </c>
      <c r="AL15" s="10">
        <f t="shared" si="0"/>
        <v>3.8008192638572552E-2</v>
      </c>
    </row>
    <row r="16" spans="1:38" ht="21.75" customHeight="1" x14ac:dyDescent="0.2">
      <c r="A16" s="85" t="s">
        <v>220</v>
      </c>
      <c r="B16" s="85"/>
      <c r="D16" s="8" t="s">
        <v>78</v>
      </c>
      <c r="F16" s="8" t="s">
        <v>223</v>
      </c>
      <c r="H16" s="22" t="s">
        <v>230</v>
      </c>
      <c r="I16" s="22"/>
      <c r="J16" s="22" t="s">
        <v>231</v>
      </c>
      <c r="L16" s="22">
        <v>44</v>
      </c>
      <c r="M16" s="22"/>
      <c r="N16" s="22">
        <v>44</v>
      </c>
      <c r="P16" s="22">
        <v>10000000</v>
      </c>
      <c r="Q16" s="22"/>
      <c r="R16" s="22">
        <v>10000000000</v>
      </c>
      <c r="S16" s="22"/>
      <c r="T16" s="22">
        <v>10000000000</v>
      </c>
      <c r="V16" s="22"/>
      <c r="W16" s="22"/>
      <c r="X16" s="22"/>
      <c r="Y16" s="22"/>
      <c r="Z16" s="22"/>
      <c r="AA16" s="22"/>
      <c r="AB16" s="22"/>
      <c r="AD16" s="22">
        <v>10000000</v>
      </c>
      <c r="AE16" s="22"/>
      <c r="AF16" s="22">
        <v>1000</v>
      </c>
      <c r="AG16" s="22"/>
      <c r="AH16" s="22">
        <v>10000000000</v>
      </c>
      <c r="AI16" s="22"/>
      <c r="AJ16" s="22">
        <v>10000000000</v>
      </c>
      <c r="AL16" s="10">
        <f t="shared" si="0"/>
        <v>3.8008192638572552E-2</v>
      </c>
    </row>
    <row r="17" spans="1:38" ht="21.75" customHeight="1" x14ac:dyDescent="0.2">
      <c r="A17" s="85" t="s">
        <v>221</v>
      </c>
      <c r="B17" s="85"/>
      <c r="D17" s="8" t="s">
        <v>78</v>
      </c>
      <c r="F17" s="8" t="s">
        <v>223</v>
      </c>
      <c r="H17" s="22" t="s">
        <v>232</v>
      </c>
      <c r="I17" s="22"/>
      <c r="J17" s="22" t="s">
        <v>233</v>
      </c>
      <c r="L17" s="22">
        <v>43</v>
      </c>
      <c r="M17" s="22"/>
      <c r="N17" s="22">
        <v>43</v>
      </c>
      <c r="P17" s="22">
        <v>5053392</v>
      </c>
      <c r="Q17" s="22"/>
      <c r="R17" s="22">
        <v>5053392000</v>
      </c>
      <c r="S17" s="22"/>
      <c r="T17" s="22">
        <v>5053392000</v>
      </c>
      <c r="V17" s="22"/>
      <c r="W17" s="22"/>
      <c r="X17" s="22"/>
      <c r="Y17" s="22"/>
      <c r="Z17" s="22"/>
      <c r="AA17" s="22"/>
      <c r="AB17" s="22"/>
      <c r="AD17" s="22">
        <v>5053392</v>
      </c>
      <c r="AE17" s="22"/>
      <c r="AF17" s="22">
        <v>1000</v>
      </c>
      <c r="AG17" s="22"/>
      <c r="AH17" s="22">
        <v>5053392000</v>
      </c>
      <c r="AI17" s="22"/>
      <c r="AJ17" s="22">
        <v>5053392000</v>
      </c>
      <c r="AL17" s="10">
        <f t="shared" si="0"/>
        <v>1.920702966142214E-2</v>
      </c>
    </row>
    <row r="18" spans="1:38" ht="21.75" customHeight="1" x14ac:dyDescent="0.2">
      <c r="A18" s="85" t="s">
        <v>222</v>
      </c>
      <c r="B18" s="85"/>
      <c r="D18" s="8" t="s">
        <v>78</v>
      </c>
      <c r="F18" s="8" t="s">
        <v>223</v>
      </c>
      <c r="H18" s="22" t="s">
        <v>234</v>
      </c>
      <c r="I18" s="22"/>
      <c r="J18" s="22" t="s">
        <v>235</v>
      </c>
      <c r="L18" s="22">
        <v>44</v>
      </c>
      <c r="M18" s="22"/>
      <c r="N18" s="22">
        <v>44</v>
      </c>
      <c r="P18" s="22">
        <v>25000000</v>
      </c>
      <c r="Q18" s="22"/>
      <c r="R18" s="22">
        <v>25000000000</v>
      </c>
      <c r="S18" s="22"/>
      <c r="T18" s="22">
        <v>25000000000</v>
      </c>
      <c r="V18" s="22"/>
      <c r="W18" s="22"/>
      <c r="X18" s="22"/>
      <c r="Y18" s="22"/>
      <c r="Z18" s="22"/>
      <c r="AA18" s="22"/>
      <c r="AB18" s="22"/>
      <c r="AD18" s="22">
        <v>25000000</v>
      </c>
      <c r="AE18" s="22"/>
      <c r="AF18" s="22">
        <v>1000</v>
      </c>
      <c r="AG18" s="22"/>
      <c r="AH18" s="22">
        <v>25000000000</v>
      </c>
      <c r="AI18" s="22"/>
      <c r="AJ18" s="22">
        <v>25000000000</v>
      </c>
      <c r="AL18" s="10">
        <f t="shared" si="0"/>
        <v>9.5020481596431366E-2</v>
      </c>
    </row>
    <row r="19" spans="1:38" ht="21.75" customHeight="1" x14ac:dyDescent="0.2">
      <c r="A19" s="89" t="s">
        <v>65</v>
      </c>
      <c r="B19" s="89"/>
      <c r="D19" s="15"/>
      <c r="F19" s="15"/>
      <c r="H19" s="15"/>
      <c r="J19" s="15"/>
      <c r="L19" s="15"/>
      <c r="N19" s="15"/>
      <c r="P19" s="15">
        <f>SUM(P9:P18)</f>
        <v>76140541</v>
      </c>
      <c r="R19" s="15">
        <f>SUM(R9:R18)</f>
        <v>215899140204</v>
      </c>
      <c r="T19" s="15">
        <f>SUM(T9:T18)</f>
        <v>217144952125</v>
      </c>
      <c r="V19" s="15">
        <v>58161</v>
      </c>
      <c r="X19" s="15">
        <f>SUM(X9:X18)</f>
        <v>46797609146</v>
      </c>
      <c r="Z19" s="15">
        <f>SUM(Z9:Z18)</f>
        <v>0</v>
      </c>
      <c r="AB19" s="15">
        <f>SUM(AB9:AB18)</f>
        <v>0</v>
      </c>
      <c r="AD19" s="15">
        <v>208161</v>
      </c>
      <c r="AF19" s="15"/>
      <c r="AH19" s="15">
        <v>186706208350</v>
      </c>
      <c r="AJ19" s="15">
        <f>SUM(AJ9:AJ18)</f>
        <v>263101171242</v>
      </c>
      <c r="AL19" s="15">
        <f>SUM(AL9:AL18)</f>
        <v>1.0000000000000002</v>
      </c>
    </row>
  </sheetData>
  <mergeCells count="22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9:B19"/>
    <mergeCell ref="A12:B12"/>
    <mergeCell ref="A13:B13"/>
    <mergeCell ref="A14:B14"/>
    <mergeCell ref="A15:B15"/>
    <mergeCell ref="A16:B16"/>
    <mergeCell ref="A17:B17"/>
    <mergeCell ref="A18:B18"/>
  </mergeCells>
  <pageMargins left="0.39" right="0.39" top="0.39" bottom="0.39" header="0" footer="0"/>
  <pageSetup scale="3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view="pageBreakPreview" zoomScale="60" zoomScaleNormal="100" workbookViewId="0">
      <selection sqref="A1:L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.14062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5.8554687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 ht="21.75" customHeight="1" x14ac:dyDescent="0.2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ht="14.45" customHeight="1" x14ac:dyDescent="0.2"/>
    <row r="5" spans="1:12" ht="14.45" customHeight="1" x14ac:dyDescent="0.2">
      <c r="A5" s="1" t="s">
        <v>87</v>
      </c>
      <c r="B5" s="96" t="s">
        <v>88</v>
      </c>
      <c r="C5" s="96"/>
      <c r="D5" s="96"/>
      <c r="E5" s="96"/>
      <c r="F5" s="96"/>
      <c r="G5" s="96"/>
      <c r="H5" s="96"/>
      <c r="I5" s="96"/>
      <c r="J5" s="96"/>
      <c r="K5" s="96"/>
      <c r="L5" s="96"/>
    </row>
    <row r="6" spans="1:12" ht="14.45" customHeight="1" x14ac:dyDescent="0.2">
      <c r="D6" s="2" t="s">
        <v>7</v>
      </c>
      <c r="F6" s="92" t="s">
        <v>8</v>
      </c>
      <c r="G6" s="92"/>
      <c r="H6" s="9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92" t="s">
        <v>89</v>
      </c>
      <c r="B8" s="92"/>
      <c r="D8" s="2" t="s">
        <v>90</v>
      </c>
      <c r="F8" s="2" t="s">
        <v>91</v>
      </c>
      <c r="H8" s="2" t="s">
        <v>92</v>
      </c>
      <c r="J8" s="2" t="s">
        <v>90</v>
      </c>
      <c r="L8" s="2" t="s">
        <v>18</v>
      </c>
    </row>
    <row r="9" spans="1:12" ht="21.75" customHeight="1" x14ac:dyDescent="0.2">
      <c r="A9" s="85" t="s">
        <v>117</v>
      </c>
      <c r="B9" s="85"/>
      <c r="D9" s="9">
        <v>8055427</v>
      </c>
      <c r="F9" s="9">
        <v>31249533207</v>
      </c>
      <c r="H9" s="9">
        <v>27733619280</v>
      </c>
      <c r="J9" s="9">
        <v>3523969354</v>
      </c>
      <c r="L9" s="10">
        <f>J9/J13</f>
        <v>6.2607639493359096E-2</v>
      </c>
    </row>
    <row r="10" spans="1:12" ht="21.75" customHeight="1" x14ac:dyDescent="0.2">
      <c r="A10" s="85" t="s">
        <v>238</v>
      </c>
      <c r="B10" s="85"/>
      <c r="D10" s="9">
        <v>3435920</v>
      </c>
      <c r="F10" s="9">
        <v>14087</v>
      </c>
      <c r="H10" s="9">
        <v>0</v>
      </c>
      <c r="J10" s="9">
        <v>3450007</v>
      </c>
      <c r="L10" s="23">
        <f>J10/J13</f>
        <v>6.1293607522548663E-5</v>
      </c>
    </row>
    <row r="11" spans="1:12" ht="21.75" customHeight="1" x14ac:dyDescent="0.2">
      <c r="A11" s="85" t="s">
        <v>237</v>
      </c>
      <c r="B11" s="85"/>
      <c r="D11" s="9">
        <v>4291154452</v>
      </c>
      <c r="F11" s="9">
        <v>190872683648</v>
      </c>
      <c r="H11" s="9">
        <v>142407387470</v>
      </c>
      <c r="J11" s="9">
        <v>52756450630</v>
      </c>
      <c r="L11" s="10">
        <f>J11/J13</f>
        <v>0.93728307774388142</v>
      </c>
    </row>
    <row r="12" spans="1:12" ht="21.75" customHeight="1" x14ac:dyDescent="0.2">
      <c r="A12" s="85" t="s">
        <v>236</v>
      </c>
      <c r="B12" s="85"/>
      <c r="D12" s="9">
        <v>2690137</v>
      </c>
      <c r="F12" s="9">
        <v>11008</v>
      </c>
      <c r="H12" s="9">
        <v>0</v>
      </c>
      <c r="J12" s="9">
        <v>2701145</v>
      </c>
      <c r="L12" s="23">
        <f>J12/J13</f>
        <v>4.7989155236929869E-5</v>
      </c>
    </row>
    <row r="13" spans="1:12" ht="21.75" customHeight="1" thickBot="1" x14ac:dyDescent="0.25">
      <c r="A13" s="89" t="s">
        <v>65</v>
      </c>
      <c r="B13" s="89"/>
      <c r="D13" s="15">
        <f>SUM(D9:D12)</f>
        <v>4305335936</v>
      </c>
      <c r="F13" s="15">
        <f>SUM(F9:F12)</f>
        <v>222122241950</v>
      </c>
      <c r="H13" s="15">
        <f>SUM(H9:H12)</f>
        <v>170141006750</v>
      </c>
      <c r="J13" s="15">
        <f>SUM(J9:J12)</f>
        <v>56286571136</v>
      </c>
      <c r="L13" s="15">
        <f>SUM(L9:L12)</f>
        <v>1</v>
      </c>
    </row>
    <row r="14" spans="1:12" x14ac:dyDescent="0.2">
      <c r="D14" s="19"/>
    </row>
  </sheetData>
  <mergeCells count="11">
    <mergeCell ref="A1:L1"/>
    <mergeCell ref="A2:L2"/>
    <mergeCell ref="A3:L3"/>
    <mergeCell ref="B5:L5"/>
    <mergeCell ref="F6:H6"/>
    <mergeCell ref="A12:B12"/>
    <mergeCell ref="A13:B13"/>
    <mergeCell ref="A9:B9"/>
    <mergeCell ref="A10:B10"/>
    <mergeCell ref="A8:B8"/>
    <mergeCell ref="A11:B11"/>
  </mergeCells>
  <pageMargins left="0.39" right="0.39" top="0.39" bottom="0.39" header="0" footer="0"/>
  <pageSetup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6"/>
  <sheetViews>
    <sheetView rightToLeft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52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21.75" customHeight="1" x14ac:dyDescent="0.2">
      <c r="A2" s="95" t="s">
        <v>93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ht="14.45" customHeight="1" x14ac:dyDescent="0.2"/>
    <row r="5" spans="1:10" ht="29.1" customHeight="1" x14ac:dyDescent="0.2">
      <c r="A5" s="1" t="s">
        <v>94</v>
      </c>
      <c r="B5" s="54" t="s">
        <v>95</v>
      </c>
      <c r="C5" s="54"/>
      <c r="D5" s="54"/>
      <c r="E5" s="54"/>
      <c r="F5" s="54"/>
      <c r="G5" s="54"/>
      <c r="H5" s="54"/>
      <c r="I5" s="54"/>
      <c r="J5" s="54"/>
    </row>
    <row r="6" spans="1:10" ht="14.45" customHeight="1" x14ac:dyDescent="0.2"/>
    <row r="7" spans="1:10" ht="14.45" customHeight="1" x14ac:dyDescent="0.2">
      <c r="A7" s="92" t="s">
        <v>96</v>
      </c>
      <c r="B7" s="92"/>
      <c r="D7" s="2" t="s">
        <v>97</v>
      </c>
      <c r="F7" s="2" t="s">
        <v>90</v>
      </c>
      <c r="H7" s="80" t="s">
        <v>98</v>
      </c>
      <c r="I7" s="81"/>
      <c r="J7" s="80" t="s">
        <v>99</v>
      </c>
    </row>
    <row r="8" spans="1:10" ht="21.75" customHeight="1" x14ac:dyDescent="0.2">
      <c r="A8" s="93" t="s">
        <v>100</v>
      </c>
      <c r="B8" s="93"/>
      <c r="D8" s="5" t="s">
        <v>101</v>
      </c>
      <c r="F8" s="6">
        <f>'درآمد سرمایه گذاری در سهام'!J86</f>
        <v>2927822270</v>
      </c>
      <c r="H8" s="78">
        <f>F8/$F$13</f>
        <v>0.4489638352325182</v>
      </c>
      <c r="J8" s="78">
        <f>F8/سهام!$Z$54</f>
        <v>3.6582435091842775E-3</v>
      </c>
    </row>
    <row r="9" spans="1:10" ht="21.75" customHeight="1" x14ac:dyDescent="0.2">
      <c r="A9" s="85" t="s">
        <v>240</v>
      </c>
      <c r="B9" s="85"/>
      <c r="D9" s="8" t="s">
        <v>102</v>
      </c>
      <c r="F9" s="67">
        <f>'درآمد سرمایه گذاری در سپرده کال'!J10</f>
        <v>-1766668591</v>
      </c>
      <c r="H9" s="82">
        <f t="shared" ref="H9:H12" si="0">F9/$F$13</f>
        <v>-0.27090794216828917</v>
      </c>
      <c r="J9" s="82">
        <f>F9/سهام!$Z$54</f>
        <v>-2.2074099142314002E-3</v>
      </c>
    </row>
    <row r="10" spans="1:10" ht="21.75" customHeight="1" x14ac:dyDescent="0.2">
      <c r="A10" s="85" t="s">
        <v>103</v>
      </c>
      <c r="B10" s="85"/>
      <c r="D10" s="8" t="s">
        <v>104</v>
      </c>
      <c r="F10" s="9">
        <f>'درآمد سرمایه گذاری در اوراق به'!J23</f>
        <v>4931781093</v>
      </c>
      <c r="H10" s="82">
        <f t="shared" si="0"/>
        <v>0.75625879915193783</v>
      </c>
      <c r="J10" s="82">
        <f>F10/سهام!$Z$54</f>
        <v>6.1621418612219899E-3</v>
      </c>
    </row>
    <row r="11" spans="1:10" ht="21.75" customHeight="1" x14ac:dyDescent="0.2">
      <c r="A11" s="85" t="s">
        <v>105</v>
      </c>
      <c r="B11" s="85"/>
      <c r="D11" s="8" t="s">
        <v>106</v>
      </c>
      <c r="F11" s="9">
        <f>'درآمد سپرده بانکی'!D12</f>
        <v>17056220</v>
      </c>
      <c r="H11" s="82">
        <f t="shared" si="0"/>
        <v>2.6154681669832308E-3</v>
      </c>
      <c r="J11" s="82">
        <f>F11/سهام!$Z$54</f>
        <v>2.1311336670111148E-5</v>
      </c>
    </row>
    <row r="12" spans="1:10" ht="21.75" customHeight="1" x14ac:dyDescent="0.2">
      <c r="A12" s="87" t="s">
        <v>107</v>
      </c>
      <c r="B12" s="87"/>
      <c r="D12" s="11" t="s">
        <v>108</v>
      </c>
      <c r="F12" s="13">
        <f>'سایر درآمدها'!D10</f>
        <v>411296560</v>
      </c>
      <c r="H12" s="82">
        <f t="shared" si="0"/>
        <v>6.3069839616849949E-2</v>
      </c>
      <c r="J12" s="82">
        <f>F12/سهام!$Z$54</f>
        <v>5.1390515960855157E-4</v>
      </c>
    </row>
    <row r="13" spans="1:10" ht="21.75" customHeight="1" x14ac:dyDescent="0.2">
      <c r="A13" s="89" t="s">
        <v>65</v>
      </c>
      <c r="B13" s="89"/>
      <c r="D13" s="15"/>
      <c r="F13" s="15">
        <f>SUM(F8:F12)</f>
        <v>6521287552</v>
      </c>
      <c r="H13" s="16">
        <f>SUM(H8:H12)</f>
        <v>1</v>
      </c>
      <c r="J13" s="79">
        <f>SUM(J8:J12)</f>
        <v>8.14819195245353E-3</v>
      </c>
    </row>
    <row r="16" spans="1:10" x14ac:dyDescent="0.2">
      <c r="F16" s="55"/>
    </row>
  </sheetData>
  <mergeCells count="10">
    <mergeCell ref="A1:J1"/>
    <mergeCell ref="A2:J2"/>
    <mergeCell ref="A3:J3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6"/>
  <sheetViews>
    <sheetView rightToLeft="1" view="pageBreakPreview" zoomScale="60" zoomScaleNormal="100" workbookViewId="0">
      <selection sqref="A1:W1"/>
    </sheetView>
  </sheetViews>
  <sheetFormatPr defaultRowHeight="12.75" x14ac:dyDescent="0.2"/>
  <cols>
    <col min="1" max="1" width="6.140625" style="24" bestFit="1" customWidth="1"/>
    <col min="2" max="2" width="23.140625" style="24" customWidth="1"/>
    <col min="3" max="3" width="1.28515625" style="24" customWidth="1"/>
    <col min="4" max="4" width="15.42578125" style="24" bestFit="1" customWidth="1"/>
    <col min="5" max="5" width="1.28515625" style="24" customWidth="1"/>
    <col min="6" max="6" width="16.5703125" style="24" bestFit="1" customWidth="1"/>
    <col min="7" max="7" width="1.28515625" style="24" customWidth="1"/>
    <col min="8" max="8" width="16.5703125" style="24" bestFit="1" customWidth="1"/>
    <col min="9" max="9" width="1.28515625" style="24" customWidth="1"/>
    <col min="10" max="10" width="16.5703125" style="24" bestFit="1" customWidth="1"/>
    <col min="11" max="11" width="1.28515625" style="24" customWidth="1"/>
    <col min="12" max="12" width="18.7109375" style="24" bestFit="1" customWidth="1"/>
    <col min="13" max="13" width="1.28515625" style="24" customWidth="1"/>
    <col min="14" max="14" width="16.5703125" style="24" bestFit="1" customWidth="1"/>
    <col min="15" max="16" width="1.28515625" style="24" customWidth="1"/>
    <col min="17" max="17" width="16.5703125" style="24" bestFit="1" customWidth="1"/>
    <col min="18" max="18" width="1.28515625" style="24" customWidth="1"/>
    <col min="19" max="19" width="17.7109375" style="24" bestFit="1" customWidth="1"/>
    <col min="20" max="20" width="1.28515625" style="24" customWidth="1"/>
    <col min="21" max="21" width="17.7109375" style="24" bestFit="1" customWidth="1"/>
    <col min="22" max="22" width="1.28515625" style="24" customWidth="1"/>
    <col min="23" max="23" width="18.7109375" style="24" bestFit="1" customWidth="1"/>
    <col min="24" max="24" width="0.28515625" style="24" customWidth="1"/>
    <col min="25" max="16384" width="9.140625" style="24"/>
  </cols>
  <sheetData>
    <row r="1" spans="1:23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</row>
    <row r="2" spans="1:23" ht="21.75" customHeight="1" x14ac:dyDescent="0.2">
      <c r="A2" s="103" t="s">
        <v>93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23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</row>
    <row r="4" spans="1:23" ht="14.45" customHeight="1" x14ac:dyDescent="0.2"/>
    <row r="5" spans="1:23" ht="14.45" customHeight="1" x14ac:dyDescent="0.2">
      <c r="A5" s="25" t="s">
        <v>109</v>
      </c>
      <c r="B5" s="104" t="s">
        <v>110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</row>
    <row r="6" spans="1:23" ht="14.45" customHeight="1" x14ac:dyDescent="0.2">
      <c r="D6" s="105" t="s">
        <v>111</v>
      </c>
      <c r="E6" s="105"/>
      <c r="F6" s="105"/>
      <c r="G6" s="105"/>
      <c r="H6" s="105"/>
      <c r="I6" s="105"/>
      <c r="J6" s="105"/>
      <c r="K6" s="105"/>
      <c r="L6" s="105"/>
      <c r="N6" s="105" t="s">
        <v>112</v>
      </c>
      <c r="O6" s="105"/>
      <c r="P6" s="105"/>
      <c r="Q6" s="105"/>
      <c r="R6" s="105"/>
      <c r="S6" s="105"/>
      <c r="T6" s="105"/>
      <c r="U6" s="105"/>
      <c r="V6" s="105"/>
      <c r="W6" s="105"/>
    </row>
    <row r="7" spans="1:23" ht="14.45" customHeight="1" x14ac:dyDescent="0.2">
      <c r="D7" s="27"/>
      <c r="E7" s="27"/>
      <c r="F7" s="27"/>
      <c r="G7" s="27"/>
      <c r="H7" s="27"/>
      <c r="I7" s="27"/>
      <c r="J7" s="106" t="s">
        <v>65</v>
      </c>
      <c r="K7" s="106"/>
      <c r="L7" s="106"/>
      <c r="N7" s="27"/>
      <c r="O7" s="27"/>
      <c r="P7" s="27"/>
      <c r="Q7" s="27"/>
      <c r="R7" s="27"/>
      <c r="S7" s="27"/>
      <c r="T7" s="27"/>
      <c r="U7" s="106" t="s">
        <v>65</v>
      </c>
      <c r="V7" s="106"/>
      <c r="W7" s="106"/>
    </row>
    <row r="8" spans="1:23" ht="14.45" customHeight="1" x14ac:dyDescent="0.2">
      <c r="A8" s="105" t="s">
        <v>113</v>
      </c>
      <c r="B8" s="105"/>
      <c r="D8" s="26" t="s">
        <v>114</v>
      </c>
      <c r="F8" s="26" t="s">
        <v>115</v>
      </c>
      <c r="H8" s="26" t="s">
        <v>116</v>
      </c>
      <c r="J8" s="28" t="s">
        <v>90</v>
      </c>
      <c r="K8" s="27"/>
      <c r="L8" s="28" t="s">
        <v>98</v>
      </c>
      <c r="N8" s="26" t="s">
        <v>114</v>
      </c>
      <c r="P8" s="105" t="s">
        <v>115</v>
      </c>
      <c r="Q8" s="105"/>
      <c r="S8" s="26" t="s">
        <v>116</v>
      </c>
      <c r="U8" s="28" t="s">
        <v>90</v>
      </c>
      <c r="V8" s="27"/>
      <c r="W8" s="28" t="s">
        <v>98</v>
      </c>
    </row>
    <row r="9" spans="1:23" ht="21.75" customHeight="1" x14ac:dyDescent="0.2">
      <c r="A9" s="107" t="s">
        <v>30</v>
      </c>
      <c r="B9" s="107"/>
      <c r="D9" s="29">
        <v>0</v>
      </c>
      <c r="F9" s="29">
        <v>0</v>
      </c>
      <c r="H9" s="45">
        <v>-430393981</v>
      </c>
      <c r="J9" s="45">
        <v>-430393981</v>
      </c>
      <c r="L9" s="45">
        <v>-3.1</v>
      </c>
      <c r="N9" s="45">
        <v>1700000</v>
      </c>
      <c r="P9" s="107">
        <v>0</v>
      </c>
      <c r="Q9" s="107"/>
      <c r="S9" s="45">
        <v>1634677556</v>
      </c>
      <c r="T9" s="46"/>
      <c r="U9" s="45">
        <v>1636377556</v>
      </c>
      <c r="W9" s="45">
        <v>1.1399999999999999</v>
      </c>
    </row>
    <row r="10" spans="1:23" ht="21.75" customHeight="1" x14ac:dyDescent="0.2">
      <c r="A10" s="98" t="s">
        <v>52</v>
      </c>
      <c r="B10" s="98"/>
      <c r="D10" s="30">
        <v>0</v>
      </c>
      <c r="F10" s="30">
        <v>0</v>
      </c>
      <c r="H10" s="48">
        <v>1585539745</v>
      </c>
      <c r="J10" s="48">
        <v>1585539745</v>
      </c>
      <c r="L10" s="48">
        <v>11.44</v>
      </c>
      <c r="N10" s="30">
        <v>0</v>
      </c>
      <c r="P10" s="98">
        <v>0</v>
      </c>
      <c r="Q10" s="98"/>
      <c r="S10" s="48">
        <v>1828150498</v>
      </c>
      <c r="T10" s="46"/>
      <c r="U10" s="48">
        <v>1828150498</v>
      </c>
      <c r="W10" s="48">
        <v>1.28</v>
      </c>
    </row>
    <row r="11" spans="1:23" ht="21.75" customHeight="1" x14ac:dyDescent="0.2">
      <c r="A11" s="98" t="s">
        <v>47</v>
      </c>
      <c r="B11" s="98"/>
      <c r="D11" s="30">
        <v>0</v>
      </c>
      <c r="F11" s="30">
        <v>0</v>
      </c>
      <c r="H11" s="48">
        <v>473474337</v>
      </c>
      <c r="J11" s="48">
        <v>473474337</v>
      </c>
      <c r="L11" s="48">
        <v>3.42</v>
      </c>
      <c r="N11" s="30">
        <v>0</v>
      </c>
      <c r="P11" s="98">
        <v>0</v>
      </c>
      <c r="Q11" s="98"/>
      <c r="S11" s="48">
        <v>471116448</v>
      </c>
      <c r="T11" s="46"/>
      <c r="U11" s="48">
        <v>471116448</v>
      </c>
      <c r="W11" s="30">
        <v>0.33</v>
      </c>
    </row>
    <row r="12" spans="1:23" ht="21.75" customHeight="1" x14ac:dyDescent="0.2">
      <c r="A12" s="98" t="s">
        <v>55</v>
      </c>
      <c r="B12" s="98"/>
      <c r="D12" s="30">
        <v>0</v>
      </c>
      <c r="F12" s="48">
        <v>-1329602823</v>
      </c>
      <c r="H12" s="48">
        <v>370647316</v>
      </c>
      <c r="J12" s="48">
        <v>-958955507</v>
      </c>
      <c r="L12" s="48">
        <v>-6.92</v>
      </c>
      <c r="N12" s="30">
        <v>0</v>
      </c>
      <c r="P12" s="99">
        <v>26311939</v>
      </c>
      <c r="Q12" s="99"/>
      <c r="S12" s="48">
        <v>1411722347</v>
      </c>
      <c r="T12" s="46"/>
      <c r="U12" s="48">
        <v>1438034286</v>
      </c>
      <c r="W12" s="48">
        <v>1.01</v>
      </c>
    </row>
    <row r="13" spans="1:23" ht="21.75" customHeight="1" x14ac:dyDescent="0.2">
      <c r="A13" s="98" t="s">
        <v>33</v>
      </c>
      <c r="B13" s="98"/>
      <c r="D13" s="30">
        <v>0</v>
      </c>
      <c r="F13" s="30">
        <v>0</v>
      </c>
      <c r="H13" s="48">
        <v>-2193172313</v>
      </c>
      <c r="J13" s="48">
        <v>-2193172313</v>
      </c>
      <c r="L13" s="48">
        <v>-15.82</v>
      </c>
      <c r="N13" s="48">
        <v>385000000</v>
      </c>
      <c r="P13" s="98">
        <v>0</v>
      </c>
      <c r="Q13" s="98"/>
      <c r="S13" s="48">
        <v>-6531361329</v>
      </c>
      <c r="T13" s="46"/>
      <c r="U13" s="48">
        <v>-6146361329</v>
      </c>
      <c r="W13" s="48">
        <v>-4.3</v>
      </c>
    </row>
    <row r="14" spans="1:23" ht="21.75" customHeight="1" x14ac:dyDescent="0.2">
      <c r="A14" s="98" t="s">
        <v>50</v>
      </c>
      <c r="B14" s="98"/>
      <c r="D14" s="30">
        <v>0</v>
      </c>
      <c r="F14" s="48">
        <v>2492378404</v>
      </c>
      <c r="H14" s="48">
        <v>-2046168622</v>
      </c>
      <c r="J14" s="48">
        <v>446209782</v>
      </c>
      <c r="L14" s="48">
        <v>3.22</v>
      </c>
      <c r="N14" s="48">
        <v>2700000000</v>
      </c>
      <c r="P14" s="99">
        <v>-324331892</v>
      </c>
      <c r="Q14" s="99"/>
      <c r="S14" s="48">
        <v>-2046168622</v>
      </c>
      <c r="T14" s="46"/>
      <c r="U14" s="48">
        <v>329499486</v>
      </c>
      <c r="W14" s="30">
        <v>0.23</v>
      </c>
    </row>
    <row r="15" spans="1:23" ht="21.75" customHeight="1" x14ac:dyDescent="0.2">
      <c r="A15" s="98" t="s">
        <v>24</v>
      </c>
      <c r="B15" s="98"/>
      <c r="D15" s="30">
        <v>0</v>
      </c>
      <c r="F15" s="48">
        <v>-5766240093</v>
      </c>
      <c r="H15" s="48">
        <v>1424072271</v>
      </c>
      <c r="J15" s="48">
        <v>-4342167822</v>
      </c>
      <c r="L15" s="48">
        <v>-31.32</v>
      </c>
      <c r="N15" s="30">
        <v>0</v>
      </c>
      <c r="P15" s="99">
        <v>935940457</v>
      </c>
      <c r="Q15" s="99"/>
      <c r="S15" s="48">
        <v>10460019348</v>
      </c>
      <c r="T15" s="46"/>
      <c r="U15" s="48">
        <v>11395959805</v>
      </c>
      <c r="W15" s="48">
        <v>7.97</v>
      </c>
    </row>
    <row r="16" spans="1:23" ht="21.75" customHeight="1" x14ac:dyDescent="0.2">
      <c r="A16" s="98" t="s">
        <v>27</v>
      </c>
      <c r="B16" s="98"/>
      <c r="D16" s="30">
        <v>0</v>
      </c>
      <c r="F16" s="48">
        <v>-337662841</v>
      </c>
      <c r="H16" s="48">
        <v>-1031362883</v>
      </c>
      <c r="J16" s="48">
        <v>-1369025724</v>
      </c>
      <c r="L16" s="48">
        <v>-9.8699999999999992</v>
      </c>
      <c r="N16" s="48">
        <v>2047600000</v>
      </c>
      <c r="P16" s="99">
        <v>-686338065</v>
      </c>
      <c r="Q16" s="99"/>
      <c r="S16" s="48">
        <v>-3926005838</v>
      </c>
      <c r="T16" s="46"/>
      <c r="U16" s="48">
        <v>-2564743903</v>
      </c>
      <c r="W16" s="48">
        <v>-1.79</v>
      </c>
    </row>
    <row r="17" spans="1:23" ht="21.75" customHeight="1" x14ac:dyDescent="0.2">
      <c r="A17" s="98" t="s">
        <v>63</v>
      </c>
      <c r="B17" s="98"/>
      <c r="D17" s="30">
        <v>0</v>
      </c>
      <c r="F17" s="48">
        <v>721174233</v>
      </c>
      <c r="H17" s="48">
        <v>966898489</v>
      </c>
      <c r="J17" s="48">
        <v>1688072722</v>
      </c>
      <c r="L17" s="48">
        <v>12.18</v>
      </c>
      <c r="N17" s="30">
        <v>0</v>
      </c>
      <c r="P17" s="99">
        <v>721174233</v>
      </c>
      <c r="Q17" s="99"/>
      <c r="S17" s="48">
        <v>966898489</v>
      </c>
      <c r="T17" s="46"/>
      <c r="U17" s="48">
        <v>1688072722</v>
      </c>
      <c r="W17" s="48">
        <v>1.18</v>
      </c>
    </row>
    <row r="18" spans="1:23" ht="21.75" customHeight="1" x14ac:dyDescent="0.2">
      <c r="A18" s="98" t="s">
        <v>56</v>
      </c>
      <c r="B18" s="98"/>
      <c r="D18" s="30">
        <v>0</v>
      </c>
      <c r="F18" s="48">
        <v>-3453666153</v>
      </c>
      <c r="H18" s="48">
        <v>-35562149</v>
      </c>
      <c r="J18" s="48">
        <v>-3489228302</v>
      </c>
      <c r="L18" s="48">
        <v>-25.17</v>
      </c>
      <c r="N18" s="48">
        <v>46200000</v>
      </c>
      <c r="P18" s="99">
        <v>-6959397098</v>
      </c>
      <c r="Q18" s="99"/>
      <c r="S18" s="48">
        <v>-670363539</v>
      </c>
      <c r="T18" s="46"/>
      <c r="U18" s="48">
        <v>-7583560637</v>
      </c>
      <c r="W18" s="48">
        <v>-5.3</v>
      </c>
    </row>
    <row r="19" spans="1:23" ht="21.75" customHeight="1" x14ac:dyDescent="0.2">
      <c r="A19" s="98" t="s">
        <v>49</v>
      </c>
      <c r="B19" s="98"/>
      <c r="D19" s="30">
        <v>0</v>
      </c>
      <c r="F19" s="30">
        <v>0</v>
      </c>
      <c r="H19" s="48">
        <v>-7590558144</v>
      </c>
      <c r="J19" s="48">
        <v>-7590558144</v>
      </c>
      <c r="L19" s="48">
        <v>-54.75</v>
      </c>
      <c r="N19" s="48">
        <v>148000000</v>
      </c>
      <c r="P19" s="98">
        <v>0</v>
      </c>
      <c r="Q19" s="98"/>
      <c r="S19" s="48">
        <v>-10505625734</v>
      </c>
      <c r="T19" s="46"/>
      <c r="U19" s="48">
        <v>-10357625734</v>
      </c>
      <c r="W19" s="48">
        <v>-7.24</v>
      </c>
    </row>
    <row r="20" spans="1:23" ht="21.75" customHeight="1" x14ac:dyDescent="0.2">
      <c r="A20" s="98" t="s">
        <v>54</v>
      </c>
      <c r="B20" s="98"/>
      <c r="D20" s="30">
        <v>0</v>
      </c>
      <c r="F20" s="48">
        <v>2700587211</v>
      </c>
      <c r="H20" s="48">
        <v>28475122</v>
      </c>
      <c r="J20" s="48">
        <v>2729062333</v>
      </c>
      <c r="L20" s="48">
        <v>19.690000000000001</v>
      </c>
      <c r="N20" s="48">
        <v>120000000</v>
      </c>
      <c r="P20" s="99">
        <v>658276830</v>
      </c>
      <c r="Q20" s="99"/>
      <c r="S20" s="48">
        <v>1369799171</v>
      </c>
      <c r="T20" s="46"/>
      <c r="U20" s="48">
        <v>2148076001</v>
      </c>
      <c r="W20" s="48">
        <v>1.5</v>
      </c>
    </row>
    <row r="21" spans="1:23" ht="21.75" customHeight="1" x14ac:dyDescent="0.2">
      <c r="A21" s="98" t="s">
        <v>23</v>
      </c>
      <c r="B21" s="98"/>
      <c r="D21" s="30">
        <v>0</v>
      </c>
      <c r="F21" s="30">
        <v>0</v>
      </c>
      <c r="H21" s="48">
        <v>167543640</v>
      </c>
      <c r="J21" s="48">
        <v>167543640</v>
      </c>
      <c r="L21" s="48">
        <v>1.21</v>
      </c>
      <c r="N21" s="48">
        <v>1920000000</v>
      </c>
      <c r="P21" s="98">
        <v>0</v>
      </c>
      <c r="Q21" s="98"/>
      <c r="S21" s="48">
        <v>-6175147414</v>
      </c>
      <c r="T21" s="46"/>
      <c r="U21" s="48">
        <v>-4255147414</v>
      </c>
      <c r="W21" s="48">
        <v>-2.98</v>
      </c>
    </row>
    <row r="22" spans="1:23" ht="21.75" customHeight="1" x14ac:dyDescent="0.2">
      <c r="A22" s="98" t="s">
        <v>64</v>
      </c>
      <c r="B22" s="98"/>
      <c r="D22" s="30">
        <v>0</v>
      </c>
      <c r="F22" s="30">
        <v>0</v>
      </c>
      <c r="H22" s="48">
        <v>2920592</v>
      </c>
      <c r="J22" s="48">
        <v>2920592</v>
      </c>
      <c r="L22" s="30">
        <v>0.02</v>
      </c>
      <c r="N22" s="30">
        <v>0</v>
      </c>
      <c r="P22" s="98">
        <v>0</v>
      </c>
      <c r="Q22" s="98"/>
      <c r="S22" s="48">
        <v>2920592</v>
      </c>
      <c r="T22" s="46"/>
      <c r="U22" s="48">
        <v>2920592</v>
      </c>
      <c r="W22" s="30">
        <v>0</v>
      </c>
    </row>
    <row r="23" spans="1:23" ht="21.75" customHeight="1" x14ac:dyDescent="0.2">
      <c r="A23" s="98" t="s">
        <v>117</v>
      </c>
      <c r="B23" s="98"/>
      <c r="D23" s="30">
        <v>0</v>
      </c>
      <c r="F23" s="30">
        <v>0</v>
      </c>
      <c r="H23" s="30">
        <v>0</v>
      </c>
      <c r="J23" s="30">
        <v>0</v>
      </c>
      <c r="L23" s="30">
        <v>0</v>
      </c>
      <c r="N23" s="30">
        <v>0</v>
      </c>
      <c r="P23" s="98">
        <v>0</v>
      </c>
      <c r="Q23" s="98"/>
      <c r="S23" s="48">
        <v>8857737</v>
      </c>
      <c r="T23" s="46"/>
      <c r="U23" s="48">
        <v>8857737</v>
      </c>
      <c r="W23" s="30">
        <v>0.01</v>
      </c>
    </row>
    <row r="24" spans="1:23" ht="21.75" customHeight="1" x14ac:dyDescent="0.2">
      <c r="A24" s="98" t="s">
        <v>119</v>
      </c>
      <c r="B24" s="98"/>
      <c r="D24" s="30">
        <v>0</v>
      </c>
      <c r="F24" s="30">
        <v>0</v>
      </c>
      <c r="H24" s="30">
        <v>0</v>
      </c>
      <c r="J24" s="30">
        <v>0</v>
      </c>
      <c r="L24" s="30">
        <v>0</v>
      </c>
      <c r="N24" s="30">
        <v>0</v>
      </c>
      <c r="P24" s="98">
        <v>0</v>
      </c>
      <c r="Q24" s="98"/>
      <c r="S24" s="48">
        <v>-689571061</v>
      </c>
      <c r="T24" s="46"/>
      <c r="U24" s="48">
        <v>-689571061</v>
      </c>
      <c r="W24" s="69">
        <v>-0.48</v>
      </c>
    </row>
    <row r="25" spans="1:23" ht="21.75" customHeight="1" x14ac:dyDescent="0.2">
      <c r="A25" s="98" t="s">
        <v>60</v>
      </c>
      <c r="B25" s="98"/>
      <c r="D25" s="30">
        <v>0</v>
      </c>
      <c r="F25" s="48">
        <v>2678141999</v>
      </c>
      <c r="H25" s="30">
        <v>0</v>
      </c>
      <c r="J25" s="48">
        <v>2678141999</v>
      </c>
      <c r="L25" s="48">
        <v>19.32</v>
      </c>
      <c r="N25" s="48">
        <v>1110000000</v>
      </c>
      <c r="O25" s="46"/>
      <c r="P25" s="99">
        <v>10820828340</v>
      </c>
      <c r="Q25" s="99"/>
      <c r="S25" s="48">
        <v>8710881544</v>
      </c>
      <c r="T25" s="46"/>
      <c r="U25" s="48">
        <v>20641709884</v>
      </c>
      <c r="W25" s="48">
        <v>14.43</v>
      </c>
    </row>
    <row r="26" spans="1:23" ht="21.75" customHeight="1" x14ac:dyDescent="0.2">
      <c r="A26" s="98" t="s">
        <v>120</v>
      </c>
      <c r="B26" s="98"/>
      <c r="D26" s="30">
        <v>0</v>
      </c>
      <c r="F26" s="30">
        <v>0</v>
      </c>
      <c r="H26" s="30">
        <v>0</v>
      </c>
      <c r="J26" s="30">
        <v>0</v>
      </c>
      <c r="L26" s="30">
        <v>0</v>
      </c>
      <c r="N26" s="30">
        <v>0</v>
      </c>
      <c r="P26" s="98">
        <v>0</v>
      </c>
      <c r="Q26" s="98"/>
      <c r="S26" s="48">
        <v>-361961436</v>
      </c>
      <c r="T26" s="46"/>
      <c r="U26" s="48">
        <v>-361961436</v>
      </c>
      <c r="W26" s="69">
        <v>-0.25</v>
      </c>
    </row>
    <row r="27" spans="1:23" ht="21.75" customHeight="1" x14ac:dyDescent="0.2">
      <c r="A27" s="98" t="s">
        <v>38</v>
      </c>
      <c r="B27" s="98"/>
      <c r="D27" s="30">
        <v>0</v>
      </c>
      <c r="F27" s="48">
        <v>4659447018</v>
      </c>
      <c r="H27" s="30">
        <v>0</v>
      </c>
      <c r="J27" s="48">
        <v>4659447018</v>
      </c>
      <c r="L27" s="48">
        <v>33.61</v>
      </c>
      <c r="N27" s="48">
        <v>5850000000</v>
      </c>
      <c r="P27" s="99">
        <v>1730010876</v>
      </c>
      <c r="Q27" s="99"/>
      <c r="S27" s="48">
        <v>-1259205480</v>
      </c>
      <c r="T27" s="46"/>
      <c r="U27" s="48">
        <v>6320805396</v>
      </c>
      <c r="W27" s="48">
        <v>4.42</v>
      </c>
    </row>
    <row r="28" spans="1:23" ht="21.75" customHeight="1" x14ac:dyDescent="0.2">
      <c r="A28" s="98" t="s">
        <v>57</v>
      </c>
      <c r="B28" s="98"/>
      <c r="D28" s="30">
        <v>0</v>
      </c>
      <c r="F28" s="48">
        <v>43123299</v>
      </c>
      <c r="H28" s="30">
        <v>0</v>
      </c>
      <c r="J28" s="48">
        <v>43123299</v>
      </c>
      <c r="L28" s="30">
        <v>0.31</v>
      </c>
      <c r="N28" s="30">
        <v>0</v>
      </c>
      <c r="P28" s="99">
        <v>86377050</v>
      </c>
      <c r="Q28" s="99"/>
      <c r="S28" s="48">
        <v>4076969</v>
      </c>
      <c r="T28" s="46"/>
      <c r="U28" s="48">
        <v>90454019</v>
      </c>
      <c r="W28" s="30">
        <v>0.06</v>
      </c>
    </row>
    <row r="29" spans="1:23" ht="21.75" customHeight="1" x14ac:dyDescent="0.2">
      <c r="A29" s="98" t="s">
        <v>42</v>
      </c>
      <c r="B29" s="98"/>
      <c r="D29" s="30">
        <v>0</v>
      </c>
      <c r="F29" s="48">
        <v>1193727211</v>
      </c>
      <c r="H29" s="30">
        <v>0</v>
      </c>
      <c r="J29" s="48">
        <v>1193727211</v>
      </c>
      <c r="L29" s="48">
        <v>8.61</v>
      </c>
      <c r="N29" s="30">
        <v>0</v>
      </c>
      <c r="P29" s="99">
        <v>2706192463</v>
      </c>
      <c r="Q29" s="99"/>
      <c r="S29" s="48">
        <v>24412907</v>
      </c>
      <c r="T29" s="46"/>
      <c r="U29" s="48">
        <v>2730605370</v>
      </c>
      <c r="W29" s="48">
        <v>1.91</v>
      </c>
    </row>
    <row r="30" spans="1:23" ht="21.75" customHeight="1" x14ac:dyDescent="0.2">
      <c r="A30" s="98" t="s">
        <v>121</v>
      </c>
      <c r="B30" s="98"/>
      <c r="D30" s="30">
        <v>0</v>
      </c>
      <c r="F30" s="30">
        <v>0</v>
      </c>
      <c r="H30" s="30">
        <v>0</v>
      </c>
      <c r="J30" s="30">
        <v>0</v>
      </c>
      <c r="L30" s="30">
        <v>0</v>
      </c>
      <c r="N30" s="30">
        <v>0</v>
      </c>
      <c r="P30" s="98">
        <v>0</v>
      </c>
      <c r="Q30" s="98"/>
      <c r="S30" s="48">
        <v>-80314059</v>
      </c>
      <c r="T30" s="46"/>
      <c r="U30" s="48">
        <v>-80314059</v>
      </c>
      <c r="W30" s="69">
        <v>-0.06</v>
      </c>
    </row>
    <row r="31" spans="1:23" ht="21.75" customHeight="1" x14ac:dyDescent="0.2">
      <c r="A31" s="98" t="s">
        <v>51</v>
      </c>
      <c r="B31" s="98"/>
      <c r="D31" s="30">
        <v>0</v>
      </c>
      <c r="F31" s="48">
        <v>1798627199</v>
      </c>
      <c r="H31" s="30">
        <v>0</v>
      </c>
      <c r="J31" s="48">
        <v>1798627199</v>
      </c>
      <c r="L31" s="48">
        <v>12.97</v>
      </c>
      <c r="N31" s="48">
        <v>3360000000</v>
      </c>
      <c r="O31" s="46"/>
      <c r="P31" s="99">
        <v>-2346006378</v>
      </c>
      <c r="Q31" s="99"/>
      <c r="S31" s="48">
        <v>-9391735485</v>
      </c>
      <c r="T31" s="46"/>
      <c r="U31" s="48">
        <v>-8377741863</v>
      </c>
      <c r="W31" s="48">
        <v>-5.86</v>
      </c>
    </row>
    <row r="32" spans="1:23" ht="21.75" customHeight="1" x14ac:dyDescent="0.2">
      <c r="A32" s="98" t="s">
        <v>122</v>
      </c>
      <c r="B32" s="98"/>
      <c r="D32" s="30">
        <v>0</v>
      </c>
      <c r="F32" s="30">
        <v>0</v>
      </c>
      <c r="H32" s="30">
        <v>0</v>
      </c>
      <c r="J32" s="30">
        <v>0</v>
      </c>
      <c r="L32" s="30">
        <v>0</v>
      </c>
      <c r="N32" s="30">
        <v>0</v>
      </c>
      <c r="P32" s="98">
        <v>0</v>
      </c>
      <c r="Q32" s="98"/>
      <c r="S32" s="48">
        <v>-679423871</v>
      </c>
      <c r="T32" s="46"/>
      <c r="U32" s="48">
        <v>-679423871</v>
      </c>
      <c r="W32" s="69">
        <v>-0.48</v>
      </c>
    </row>
    <row r="33" spans="1:23" ht="21.75" customHeight="1" x14ac:dyDescent="0.2">
      <c r="A33" s="98" t="s">
        <v>46</v>
      </c>
      <c r="B33" s="98"/>
      <c r="D33" s="30">
        <v>0</v>
      </c>
      <c r="F33" s="48">
        <v>-65046300</v>
      </c>
      <c r="H33" s="30">
        <v>0</v>
      </c>
      <c r="J33" s="48">
        <v>-65046300</v>
      </c>
      <c r="L33" s="69">
        <v>-0.47</v>
      </c>
      <c r="N33" s="48">
        <v>155000000</v>
      </c>
      <c r="O33" s="46"/>
      <c r="P33" s="99">
        <v>179136582</v>
      </c>
      <c r="Q33" s="99"/>
      <c r="S33" s="48">
        <v>793515344</v>
      </c>
      <c r="T33" s="46"/>
      <c r="U33" s="48">
        <v>1127651926</v>
      </c>
      <c r="W33" s="30">
        <v>0.79</v>
      </c>
    </row>
    <row r="34" spans="1:23" ht="21.75" customHeight="1" x14ac:dyDescent="0.2">
      <c r="A34" s="98" t="s">
        <v>123</v>
      </c>
      <c r="B34" s="98"/>
      <c r="D34" s="30">
        <v>0</v>
      </c>
      <c r="F34" s="30">
        <v>0</v>
      </c>
      <c r="H34" s="30">
        <v>0</v>
      </c>
      <c r="J34" s="30">
        <v>0</v>
      </c>
      <c r="L34" s="30">
        <v>0</v>
      </c>
      <c r="N34" s="30">
        <v>0</v>
      </c>
      <c r="P34" s="98">
        <v>0</v>
      </c>
      <c r="Q34" s="98"/>
      <c r="S34" s="48">
        <v>-104892398</v>
      </c>
      <c r="T34" s="46"/>
      <c r="U34" s="48">
        <v>-104892398</v>
      </c>
      <c r="W34" s="69">
        <v>-7.0000000000000007E-2</v>
      </c>
    </row>
    <row r="35" spans="1:23" ht="21.75" customHeight="1" x14ac:dyDescent="0.2">
      <c r="A35" s="98" t="s">
        <v>124</v>
      </c>
      <c r="B35" s="98"/>
      <c r="D35" s="30">
        <v>0</v>
      </c>
      <c r="F35" s="30">
        <v>0</v>
      </c>
      <c r="H35" s="30">
        <v>0</v>
      </c>
      <c r="J35" s="30">
        <v>0</v>
      </c>
      <c r="L35" s="30">
        <v>0</v>
      </c>
      <c r="N35" s="30">
        <v>0</v>
      </c>
      <c r="P35" s="98">
        <v>0</v>
      </c>
      <c r="Q35" s="98"/>
      <c r="S35" s="48">
        <v>357527875</v>
      </c>
      <c r="T35" s="46"/>
      <c r="U35" s="48">
        <v>357527875</v>
      </c>
      <c r="W35" s="30">
        <v>0.25</v>
      </c>
    </row>
    <row r="36" spans="1:23" ht="21.75" customHeight="1" x14ac:dyDescent="0.2">
      <c r="A36" s="98" t="s">
        <v>35</v>
      </c>
      <c r="B36" s="98"/>
      <c r="D36" s="48">
        <v>5464215364</v>
      </c>
      <c r="E36" s="46"/>
      <c r="F36" s="48">
        <v>-5024127000</v>
      </c>
      <c r="H36" s="30">
        <v>0</v>
      </c>
      <c r="J36" s="48">
        <v>440088364</v>
      </c>
      <c r="K36" s="46"/>
      <c r="L36" s="48">
        <v>3.17</v>
      </c>
      <c r="N36" s="48">
        <v>5464215364</v>
      </c>
      <c r="O36" s="46"/>
      <c r="P36" s="99">
        <v>-1319920448</v>
      </c>
      <c r="Q36" s="99"/>
      <c r="S36" s="48">
        <v>4838338178</v>
      </c>
      <c r="T36" s="46"/>
      <c r="U36" s="48">
        <v>8982633094</v>
      </c>
      <c r="W36" s="48">
        <v>6.28</v>
      </c>
    </row>
    <row r="37" spans="1:23" ht="21.75" customHeight="1" x14ac:dyDescent="0.2">
      <c r="A37" s="98" t="s">
        <v>125</v>
      </c>
      <c r="B37" s="98"/>
      <c r="D37" s="30">
        <v>0</v>
      </c>
      <c r="F37" s="30">
        <v>0</v>
      </c>
      <c r="H37" s="30">
        <v>0</v>
      </c>
      <c r="J37" s="30">
        <v>0</v>
      </c>
      <c r="L37" s="30">
        <v>0</v>
      </c>
      <c r="N37" s="30">
        <v>0</v>
      </c>
      <c r="P37" s="98">
        <v>0</v>
      </c>
      <c r="Q37" s="98"/>
      <c r="S37" s="48">
        <v>-394619707</v>
      </c>
      <c r="T37" s="46"/>
      <c r="U37" s="48">
        <v>-394619707</v>
      </c>
      <c r="W37" s="69">
        <v>-0.28000000000000003</v>
      </c>
    </row>
    <row r="38" spans="1:23" ht="21.75" customHeight="1" x14ac:dyDescent="0.2">
      <c r="A38" s="98" t="s">
        <v>126</v>
      </c>
      <c r="B38" s="98"/>
      <c r="D38" s="30">
        <v>0</v>
      </c>
      <c r="F38" s="30">
        <v>0</v>
      </c>
      <c r="H38" s="30">
        <v>0</v>
      </c>
      <c r="J38" s="30">
        <v>0</v>
      </c>
      <c r="L38" s="30">
        <v>0</v>
      </c>
      <c r="N38" s="30">
        <v>0</v>
      </c>
      <c r="P38" s="98">
        <v>0</v>
      </c>
      <c r="Q38" s="98"/>
      <c r="S38" s="48">
        <v>-15071776</v>
      </c>
      <c r="T38" s="46"/>
      <c r="U38" s="48">
        <v>-15071776</v>
      </c>
      <c r="W38" s="69">
        <v>-0.01</v>
      </c>
    </row>
    <row r="39" spans="1:23" ht="21.75" customHeight="1" x14ac:dyDescent="0.2">
      <c r="A39" s="98" t="s">
        <v>127</v>
      </c>
      <c r="B39" s="98"/>
      <c r="D39" s="30">
        <v>0</v>
      </c>
      <c r="F39" s="30">
        <v>0</v>
      </c>
      <c r="H39" s="30">
        <v>0</v>
      </c>
      <c r="J39" s="30">
        <v>0</v>
      </c>
      <c r="L39" s="30">
        <v>0</v>
      </c>
      <c r="N39" s="30">
        <v>0</v>
      </c>
      <c r="P39" s="98">
        <v>0</v>
      </c>
      <c r="Q39" s="98"/>
      <c r="S39" s="48">
        <v>-576207320</v>
      </c>
      <c r="T39" s="46"/>
      <c r="U39" s="48">
        <v>-576207320</v>
      </c>
      <c r="W39" s="69">
        <v>-0.4</v>
      </c>
    </row>
    <row r="40" spans="1:23" ht="21.75" customHeight="1" x14ac:dyDescent="0.2">
      <c r="A40" s="98" t="s">
        <v>19</v>
      </c>
      <c r="B40" s="98"/>
      <c r="D40" s="30">
        <v>0</v>
      </c>
      <c r="F40" s="48">
        <v>-476364450</v>
      </c>
      <c r="H40" s="30">
        <v>0</v>
      </c>
      <c r="J40" s="48">
        <v>-476364450</v>
      </c>
      <c r="K40" s="46"/>
      <c r="L40" s="48">
        <v>-3.44</v>
      </c>
      <c r="N40" s="48">
        <v>540000000</v>
      </c>
      <c r="O40" s="46"/>
      <c r="P40" s="99">
        <v>-72843409</v>
      </c>
      <c r="Q40" s="99"/>
      <c r="S40" s="48">
        <v>-77898962</v>
      </c>
      <c r="T40" s="46"/>
      <c r="U40" s="48">
        <v>389257629</v>
      </c>
      <c r="W40" s="30">
        <v>0.27</v>
      </c>
    </row>
    <row r="41" spans="1:23" ht="21.75" customHeight="1" x14ac:dyDescent="0.2">
      <c r="A41" s="98" t="s">
        <v>128</v>
      </c>
      <c r="B41" s="98"/>
      <c r="D41" s="30">
        <v>0</v>
      </c>
      <c r="F41" s="30">
        <v>0</v>
      </c>
      <c r="H41" s="30">
        <v>0</v>
      </c>
      <c r="J41" s="30">
        <v>0</v>
      </c>
      <c r="L41" s="30">
        <v>0</v>
      </c>
      <c r="N41" s="48">
        <v>800000000</v>
      </c>
      <c r="P41" s="98">
        <v>0</v>
      </c>
      <c r="Q41" s="98"/>
      <c r="S41" s="48">
        <v>5694301200</v>
      </c>
      <c r="T41" s="46"/>
      <c r="U41" s="48">
        <v>6494301200</v>
      </c>
      <c r="W41" s="48">
        <v>4.54</v>
      </c>
    </row>
    <row r="42" spans="1:23" ht="21.75" customHeight="1" x14ac:dyDescent="0.2">
      <c r="A42" s="98" t="s">
        <v>129</v>
      </c>
      <c r="B42" s="98"/>
      <c r="D42" s="30">
        <v>0</v>
      </c>
      <c r="F42" s="30">
        <v>0</v>
      </c>
      <c r="H42" s="30">
        <v>0</v>
      </c>
      <c r="J42" s="30">
        <v>0</v>
      </c>
      <c r="L42" s="30">
        <v>0</v>
      </c>
      <c r="N42" s="30">
        <v>0</v>
      </c>
      <c r="P42" s="98">
        <v>0</v>
      </c>
      <c r="Q42" s="98"/>
      <c r="S42" s="48">
        <v>13876816</v>
      </c>
      <c r="T42" s="46"/>
      <c r="U42" s="48">
        <v>13876816</v>
      </c>
      <c r="W42" s="30">
        <v>0.01</v>
      </c>
    </row>
    <row r="43" spans="1:23" ht="21.75" customHeight="1" x14ac:dyDescent="0.2">
      <c r="A43" s="98" t="s">
        <v>130</v>
      </c>
      <c r="B43" s="98"/>
      <c r="D43" s="30">
        <v>0</v>
      </c>
      <c r="F43" s="30">
        <v>0</v>
      </c>
      <c r="H43" s="30">
        <v>0</v>
      </c>
      <c r="J43" s="30">
        <v>0</v>
      </c>
      <c r="L43" s="30">
        <v>0</v>
      </c>
      <c r="N43" s="30">
        <v>0</v>
      </c>
      <c r="P43" s="98">
        <v>0</v>
      </c>
      <c r="Q43" s="98"/>
      <c r="S43" s="48">
        <v>-159047974</v>
      </c>
      <c r="T43" s="46"/>
      <c r="U43" s="48">
        <v>-159047974</v>
      </c>
      <c r="W43" s="69">
        <v>-0.11</v>
      </c>
    </row>
    <row r="44" spans="1:23" ht="21.75" customHeight="1" x14ac:dyDescent="0.2">
      <c r="A44" s="98" t="s">
        <v>131</v>
      </c>
      <c r="B44" s="98"/>
      <c r="D44" s="30">
        <v>0</v>
      </c>
      <c r="F44" s="30">
        <v>0</v>
      </c>
      <c r="H44" s="30">
        <v>0</v>
      </c>
      <c r="J44" s="30">
        <v>0</v>
      </c>
      <c r="L44" s="30">
        <v>0</v>
      </c>
      <c r="N44" s="48">
        <v>827498305</v>
      </c>
      <c r="P44" s="98">
        <v>0</v>
      </c>
      <c r="Q44" s="98"/>
      <c r="S44" s="48">
        <v>748797996</v>
      </c>
      <c r="T44" s="46"/>
      <c r="U44" s="48">
        <v>1576296301</v>
      </c>
      <c r="W44" s="48">
        <v>1.1000000000000001</v>
      </c>
    </row>
    <row r="45" spans="1:23" ht="21.75" customHeight="1" x14ac:dyDescent="0.2">
      <c r="A45" s="98" t="s">
        <v>132</v>
      </c>
      <c r="B45" s="98"/>
      <c r="D45" s="30">
        <v>0</v>
      </c>
      <c r="F45" s="30">
        <v>0</v>
      </c>
      <c r="H45" s="30">
        <v>0</v>
      </c>
      <c r="J45" s="30">
        <v>0</v>
      </c>
      <c r="L45" s="30">
        <v>0</v>
      </c>
      <c r="N45" s="30">
        <v>0</v>
      </c>
      <c r="P45" s="98">
        <v>0</v>
      </c>
      <c r="Q45" s="98"/>
      <c r="S45" s="48">
        <v>-1640117</v>
      </c>
      <c r="T45" s="46"/>
      <c r="U45" s="48">
        <v>-1640117</v>
      </c>
      <c r="W45" s="30">
        <v>0</v>
      </c>
    </row>
    <row r="46" spans="1:23" ht="21.75" customHeight="1" x14ac:dyDescent="0.2">
      <c r="A46" s="98" t="s">
        <v>133</v>
      </c>
      <c r="B46" s="98"/>
      <c r="D46" s="30">
        <v>0</v>
      </c>
      <c r="F46" s="30">
        <v>0</v>
      </c>
      <c r="H46" s="30">
        <v>0</v>
      </c>
      <c r="J46" s="30">
        <v>0</v>
      </c>
      <c r="L46" s="30">
        <v>0</v>
      </c>
      <c r="N46" s="30">
        <v>0</v>
      </c>
      <c r="P46" s="98">
        <v>0</v>
      </c>
      <c r="Q46" s="98"/>
      <c r="S46" s="48">
        <v>-339865025</v>
      </c>
      <c r="T46" s="46"/>
      <c r="U46" s="48">
        <v>-339865025</v>
      </c>
      <c r="W46" s="69">
        <v>-0.24</v>
      </c>
    </row>
    <row r="47" spans="1:23" ht="21.75" customHeight="1" x14ac:dyDescent="0.2">
      <c r="A47" s="98" t="s">
        <v>45</v>
      </c>
      <c r="B47" s="98"/>
      <c r="D47" s="48">
        <v>1975066313</v>
      </c>
      <c r="E47" s="46"/>
      <c r="F47" s="48">
        <v>-782368000</v>
      </c>
      <c r="H47" s="30">
        <v>0</v>
      </c>
      <c r="J47" s="48">
        <v>1192698313</v>
      </c>
      <c r="K47" s="46"/>
      <c r="L47" s="48">
        <v>8.6</v>
      </c>
      <c r="N47" s="48">
        <v>1975066313</v>
      </c>
      <c r="O47" s="46"/>
      <c r="P47" s="99">
        <v>3403414354</v>
      </c>
      <c r="Q47" s="99"/>
      <c r="S47" s="48">
        <v>-1128292375</v>
      </c>
      <c r="T47" s="46"/>
      <c r="U47" s="48">
        <v>4250188292</v>
      </c>
      <c r="W47" s="48">
        <v>2.97</v>
      </c>
    </row>
    <row r="48" spans="1:23" ht="21.75" customHeight="1" x14ac:dyDescent="0.2">
      <c r="A48" s="98" t="s">
        <v>25</v>
      </c>
      <c r="B48" s="98"/>
      <c r="D48" s="30">
        <v>0</v>
      </c>
      <c r="F48" s="48">
        <v>4456914499</v>
      </c>
      <c r="H48" s="30">
        <v>0</v>
      </c>
      <c r="J48" s="48">
        <v>4456914499</v>
      </c>
      <c r="K48" s="46"/>
      <c r="L48" s="48">
        <v>32.15</v>
      </c>
      <c r="N48" s="48">
        <v>7297066309</v>
      </c>
      <c r="O48" s="46"/>
      <c r="P48" s="99">
        <v>-4754896608</v>
      </c>
      <c r="Q48" s="99"/>
      <c r="S48" s="48">
        <v>-6711308508</v>
      </c>
      <c r="T48" s="46"/>
      <c r="U48" s="48">
        <v>-4169138807</v>
      </c>
      <c r="W48" s="48">
        <v>-2.92</v>
      </c>
    </row>
    <row r="49" spans="1:23" ht="21.75" customHeight="1" x14ac:dyDescent="0.2">
      <c r="A49" s="98" t="s">
        <v>53</v>
      </c>
      <c r="B49" s="98"/>
      <c r="D49" s="30">
        <v>0</v>
      </c>
      <c r="F49" s="48">
        <v>-915845500</v>
      </c>
      <c r="H49" s="30">
        <v>0</v>
      </c>
      <c r="J49" s="48">
        <v>-915845500</v>
      </c>
      <c r="K49" s="46"/>
      <c r="L49" s="48">
        <v>-6.61</v>
      </c>
      <c r="N49" s="48">
        <v>1150000000</v>
      </c>
      <c r="O49" s="46"/>
      <c r="P49" s="99">
        <v>-2863064928</v>
      </c>
      <c r="Q49" s="99"/>
      <c r="S49" s="48">
        <v>-2141618413</v>
      </c>
      <c r="T49" s="46"/>
      <c r="U49" s="48">
        <v>-3854683341</v>
      </c>
      <c r="W49" s="48">
        <v>-2.7</v>
      </c>
    </row>
    <row r="50" spans="1:23" ht="21.75" customHeight="1" x14ac:dyDescent="0.2">
      <c r="A50" s="98" t="s">
        <v>134</v>
      </c>
      <c r="B50" s="98"/>
      <c r="D50" s="30">
        <v>0</v>
      </c>
      <c r="F50" s="30">
        <v>0</v>
      </c>
      <c r="H50" s="30">
        <v>0</v>
      </c>
      <c r="J50" s="30">
        <v>0</v>
      </c>
      <c r="L50" s="30">
        <v>0</v>
      </c>
      <c r="N50" s="30">
        <v>0</v>
      </c>
      <c r="P50" s="98">
        <v>0</v>
      </c>
      <c r="Q50" s="98"/>
      <c r="S50" s="48">
        <v>-214502425</v>
      </c>
      <c r="T50" s="46"/>
      <c r="U50" s="48">
        <v>-214502425</v>
      </c>
      <c r="W50" s="69">
        <v>-0.15</v>
      </c>
    </row>
    <row r="51" spans="1:23" ht="21.75" customHeight="1" x14ac:dyDescent="0.2">
      <c r="A51" s="98" t="s">
        <v>28</v>
      </c>
      <c r="B51" s="98"/>
      <c r="D51" s="30">
        <v>0</v>
      </c>
      <c r="F51" s="48">
        <v>508298999</v>
      </c>
      <c r="H51" s="30">
        <v>0</v>
      </c>
      <c r="J51" s="48">
        <v>508298999</v>
      </c>
      <c r="K51" s="46"/>
      <c r="L51" s="48">
        <v>3.67</v>
      </c>
      <c r="N51" s="30">
        <v>0</v>
      </c>
      <c r="P51" s="99">
        <v>1889319792</v>
      </c>
      <c r="Q51" s="99"/>
      <c r="S51" s="48">
        <v>8299369919</v>
      </c>
      <c r="T51" s="46"/>
      <c r="U51" s="48">
        <v>10188689711</v>
      </c>
      <c r="W51" s="48">
        <v>7.12</v>
      </c>
    </row>
    <row r="52" spans="1:23" ht="21.75" customHeight="1" x14ac:dyDescent="0.2">
      <c r="A52" s="98" t="s">
        <v>29</v>
      </c>
      <c r="B52" s="98"/>
      <c r="D52" s="30">
        <v>0</v>
      </c>
      <c r="F52" s="48">
        <v>597360699</v>
      </c>
      <c r="H52" s="30">
        <v>0</v>
      </c>
      <c r="J52" s="48">
        <v>597360699</v>
      </c>
      <c r="K52" s="46"/>
      <c r="L52" s="48">
        <v>4.3099999999999996</v>
      </c>
      <c r="N52" s="48">
        <v>325000000</v>
      </c>
      <c r="P52" s="99">
        <v>1117521082</v>
      </c>
      <c r="Q52" s="99"/>
      <c r="S52" s="48">
        <v>-31384308</v>
      </c>
      <c r="T52" s="46"/>
      <c r="U52" s="48">
        <v>1411136774</v>
      </c>
      <c r="W52" s="48">
        <v>0.99</v>
      </c>
    </row>
    <row r="53" spans="1:23" ht="21.75" customHeight="1" x14ac:dyDescent="0.2">
      <c r="A53" s="98" t="s">
        <v>41</v>
      </c>
      <c r="B53" s="98"/>
      <c r="D53" s="30">
        <v>0</v>
      </c>
      <c r="F53" s="48">
        <v>905772749</v>
      </c>
      <c r="H53" s="30">
        <v>0</v>
      </c>
      <c r="J53" s="48">
        <v>905772749</v>
      </c>
      <c r="K53" s="46"/>
      <c r="L53" s="48">
        <v>6.53</v>
      </c>
      <c r="N53" s="48">
        <v>3519000000</v>
      </c>
      <c r="P53" s="99">
        <v>-3801826703</v>
      </c>
      <c r="Q53" s="99"/>
      <c r="S53" s="48">
        <v>-19288</v>
      </c>
      <c r="T53" s="46"/>
      <c r="U53" s="48">
        <v>-282845991</v>
      </c>
      <c r="W53" s="69">
        <v>-0.2</v>
      </c>
    </row>
    <row r="54" spans="1:23" ht="21.75" customHeight="1" x14ac:dyDescent="0.2">
      <c r="A54" s="98" t="s">
        <v>22</v>
      </c>
      <c r="B54" s="98"/>
      <c r="D54" s="30">
        <v>0</v>
      </c>
      <c r="F54" s="48">
        <v>2494912351</v>
      </c>
      <c r="H54" s="30">
        <v>0</v>
      </c>
      <c r="J54" s="48">
        <v>2494912351</v>
      </c>
      <c r="K54" s="46"/>
      <c r="L54" s="48">
        <v>18</v>
      </c>
      <c r="N54" s="48">
        <v>2520000000</v>
      </c>
      <c r="P54" s="99">
        <v>5430946473</v>
      </c>
      <c r="Q54" s="99"/>
      <c r="S54" s="48">
        <v>296585251</v>
      </c>
      <c r="T54" s="46"/>
      <c r="U54" s="48">
        <v>8247531724</v>
      </c>
      <c r="W54" s="48">
        <v>5.77</v>
      </c>
    </row>
    <row r="55" spans="1:23" ht="21.75" customHeight="1" x14ac:dyDescent="0.2">
      <c r="A55" s="98" t="s">
        <v>135</v>
      </c>
      <c r="B55" s="98"/>
      <c r="D55" s="30">
        <v>0</v>
      </c>
      <c r="F55" s="30">
        <v>0</v>
      </c>
      <c r="H55" s="30">
        <v>0</v>
      </c>
      <c r="J55" s="30">
        <v>0</v>
      </c>
      <c r="L55" s="30">
        <v>0</v>
      </c>
      <c r="N55" s="30">
        <v>0</v>
      </c>
      <c r="P55" s="98">
        <v>0</v>
      </c>
      <c r="Q55" s="98"/>
      <c r="S55" s="48">
        <v>48432697</v>
      </c>
      <c r="T55" s="46"/>
      <c r="U55" s="48">
        <v>48432697</v>
      </c>
      <c r="W55" s="30">
        <v>0.03</v>
      </c>
    </row>
    <row r="56" spans="1:23" ht="21.75" customHeight="1" x14ac:dyDescent="0.2">
      <c r="A56" s="98" t="s">
        <v>20</v>
      </c>
      <c r="B56" s="98"/>
      <c r="D56" s="30">
        <v>0</v>
      </c>
      <c r="F56" s="48">
        <v>-27410000</v>
      </c>
      <c r="H56" s="30">
        <v>0</v>
      </c>
      <c r="J56" s="48">
        <v>-27410000</v>
      </c>
      <c r="K56" s="46"/>
      <c r="L56" s="69">
        <v>-0.2</v>
      </c>
      <c r="N56" s="48">
        <v>475200000</v>
      </c>
      <c r="O56" s="46"/>
      <c r="P56" s="99">
        <v>626622670</v>
      </c>
      <c r="Q56" s="99"/>
      <c r="S56" s="48">
        <v>-387795221</v>
      </c>
      <c r="T56" s="46"/>
      <c r="U56" s="48">
        <v>714027449</v>
      </c>
      <c r="W56" s="48">
        <v>0.5</v>
      </c>
    </row>
    <row r="57" spans="1:23" ht="21.75" customHeight="1" x14ac:dyDescent="0.2">
      <c r="A57" s="98" t="s">
        <v>32</v>
      </c>
      <c r="B57" s="98"/>
      <c r="D57" s="30">
        <v>0</v>
      </c>
      <c r="F57" s="48">
        <v>-2114631700</v>
      </c>
      <c r="H57" s="30">
        <v>0</v>
      </c>
      <c r="J57" s="48">
        <v>-2114631700</v>
      </c>
      <c r="K57" s="46"/>
      <c r="L57" s="48">
        <v>-15.25</v>
      </c>
      <c r="N57" s="48">
        <v>3400000000</v>
      </c>
      <c r="O57" s="46"/>
      <c r="P57" s="99">
        <v>-4036176662</v>
      </c>
      <c r="Q57" s="99"/>
      <c r="S57" s="48">
        <v>2426128197</v>
      </c>
      <c r="T57" s="46"/>
      <c r="U57" s="48">
        <v>1789951535</v>
      </c>
      <c r="W57" s="48">
        <v>1.25</v>
      </c>
    </row>
    <row r="58" spans="1:23" ht="21.75" customHeight="1" x14ac:dyDescent="0.2">
      <c r="A58" s="98" t="s">
        <v>136</v>
      </c>
      <c r="B58" s="98"/>
      <c r="D58" s="30">
        <v>0</v>
      </c>
      <c r="F58" s="30">
        <v>0</v>
      </c>
      <c r="H58" s="30">
        <v>0</v>
      </c>
      <c r="J58" s="30">
        <v>0</v>
      </c>
      <c r="L58" s="30">
        <v>0</v>
      </c>
      <c r="N58" s="30">
        <v>0</v>
      </c>
      <c r="P58" s="98">
        <v>0</v>
      </c>
      <c r="Q58" s="98"/>
      <c r="S58" s="48">
        <v>4023699361</v>
      </c>
      <c r="T58" s="46"/>
      <c r="U58" s="48">
        <v>4023699361</v>
      </c>
      <c r="W58" s="48">
        <v>2.81</v>
      </c>
    </row>
    <row r="59" spans="1:23" ht="21.75" customHeight="1" x14ac:dyDescent="0.2">
      <c r="A59" s="98" t="s">
        <v>40</v>
      </c>
      <c r="B59" s="98"/>
      <c r="D59" s="30">
        <v>0</v>
      </c>
      <c r="F59" s="48">
        <v>-2046805500</v>
      </c>
      <c r="H59" s="30">
        <v>0</v>
      </c>
      <c r="J59" s="48">
        <v>-2046805500</v>
      </c>
      <c r="K59" s="46"/>
      <c r="L59" s="48">
        <v>-14.76</v>
      </c>
      <c r="N59" s="48">
        <v>3745500000</v>
      </c>
      <c r="O59" s="46"/>
      <c r="P59" s="99">
        <v>-1000266838</v>
      </c>
      <c r="Q59" s="99"/>
      <c r="S59" s="48">
        <v>4144147139</v>
      </c>
      <c r="T59" s="46"/>
      <c r="U59" s="48">
        <v>6889380301</v>
      </c>
      <c r="W59" s="48">
        <v>4.82</v>
      </c>
    </row>
    <row r="60" spans="1:23" ht="21.75" customHeight="1" x14ac:dyDescent="0.2">
      <c r="A60" s="98" t="s">
        <v>137</v>
      </c>
      <c r="B60" s="98"/>
      <c r="D60" s="30">
        <v>0</v>
      </c>
      <c r="F60" s="30">
        <v>0</v>
      </c>
      <c r="H60" s="30">
        <v>0</v>
      </c>
      <c r="J60" s="30">
        <v>0</v>
      </c>
      <c r="L60" s="30">
        <v>0</v>
      </c>
      <c r="N60" s="30">
        <v>0</v>
      </c>
      <c r="P60" s="98">
        <v>0</v>
      </c>
      <c r="Q60" s="98"/>
      <c r="S60" s="48">
        <v>-106982448</v>
      </c>
      <c r="T60" s="46"/>
      <c r="U60" s="48">
        <v>-106982448</v>
      </c>
      <c r="W60" s="69">
        <v>-7.0000000000000007E-2</v>
      </c>
    </row>
    <row r="61" spans="1:23" ht="21.75" customHeight="1" x14ac:dyDescent="0.2">
      <c r="A61" s="98" t="s">
        <v>138</v>
      </c>
      <c r="B61" s="98"/>
      <c r="D61" s="30">
        <v>0</v>
      </c>
      <c r="F61" s="30">
        <v>0</v>
      </c>
      <c r="H61" s="30">
        <v>0</v>
      </c>
      <c r="J61" s="30">
        <v>0</v>
      </c>
      <c r="L61" s="30">
        <v>0</v>
      </c>
      <c r="N61" s="48">
        <v>1067000000</v>
      </c>
      <c r="P61" s="98">
        <v>0</v>
      </c>
      <c r="Q61" s="98"/>
      <c r="S61" s="48">
        <v>-10477604382</v>
      </c>
      <c r="T61" s="46"/>
      <c r="U61" s="48">
        <v>-9410604382</v>
      </c>
      <c r="W61" s="48">
        <v>-6.58</v>
      </c>
    </row>
    <row r="62" spans="1:23" ht="21.75" customHeight="1" x14ac:dyDescent="0.2">
      <c r="A62" s="98" t="s">
        <v>61</v>
      </c>
      <c r="B62" s="98"/>
      <c r="D62" s="30">
        <v>0</v>
      </c>
      <c r="F62" s="48">
        <v>1448609999</v>
      </c>
      <c r="H62" s="30">
        <v>0</v>
      </c>
      <c r="J62" s="48">
        <v>1448609999</v>
      </c>
      <c r="K62" s="46"/>
      <c r="L62" s="48">
        <v>10.45</v>
      </c>
      <c r="N62" s="48">
        <v>4000000000</v>
      </c>
      <c r="P62" s="99">
        <v>2202995526</v>
      </c>
      <c r="Q62" s="99"/>
      <c r="S62" s="48">
        <v>-43803648</v>
      </c>
      <c r="T62" s="46"/>
      <c r="U62" s="48">
        <v>6159191878</v>
      </c>
      <c r="W62" s="48">
        <v>4.3099999999999996</v>
      </c>
    </row>
    <row r="63" spans="1:23" ht="21.75" customHeight="1" x14ac:dyDescent="0.2">
      <c r="A63" s="98" t="s">
        <v>139</v>
      </c>
      <c r="B63" s="98"/>
      <c r="D63" s="30">
        <v>0</v>
      </c>
      <c r="F63" s="30">
        <v>0</v>
      </c>
      <c r="H63" s="30">
        <v>0</v>
      </c>
      <c r="J63" s="30">
        <v>0</v>
      </c>
      <c r="L63" s="30">
        <v>0</v>
      </c>
      <c r="N63" s="30">
        <v>0</v>
      </c>
      <c r="P63" s="98">
        <v>0</v>
      </c>
      <c r="Q63" s="98"/>
      <c r="S63" s="48">
        <v>-8025419</v>
      </c>
      <c r="T63" s="46"/>
      <c r="U63" s="48">
        <v>-8025419</v>
      </c>
      <c r="W63" s="69">
        <v>-0.01</v>
      </c>
    </row>
    <row r="64" spans="1:23" ht="21.75" customHeight="1" x14ac:dyDescent="0.2">
      <c r="A64" s="98" t="s">
        <v>37</v>
      </c>
      <c r="B64" s="98"/>
      <c r="D64" s="30">
        <v>0</v>
      </c>
      <c r="F64" s="48">
        <v>-2167337995</v>
      </c>
      <c r="H64" s="30">
        <v>0</v>
      </c>
      <c r="J64" s="48">
        <v>-2167337995</v>
      </c>
      <c r="K64" s="46"/>
      <c r="L64" s="48">
        <v>-15.63</v>
      </c>
      <c r="N64" s="48">
        <v>5500000000</v>
      </c>
      <c r="O64" s="46"/>
      <c r="P64" s="99">
        <v>-871244789</v>
      </c>
      <c r="Q64" s="99"/>
      <c r="S64" s="48">
        <v>406799189</v>
      </c>
      <c r="T64" s="46"/>
      <c r="U64" s="48">
        <v>5035554400</v>
      </c>
      <c r="W64" s="48">
        <v>3.52</v>
      </c>
    </row>
    <row r="65" spans="1:23" ht="21.75" customHeight="1" x14ac:dyDescent="0.2">
      <c r="A65" s="98" t="s">
        <v>140</v>
      </c>
      <c r="B65" s="98"/>
      <c r="D65" s="30">
        <v>0</v>
      </c>
      <c r="F65" s="30">
        <v>0</v>
      </c>
      <c r="H65" s="30">
        <v>0</v>
      </c>
      <c r="J65" s="30">
        <v>0</v>
      </c>
      <c r="L65" s="30">
        <v>0</v>
      </c>
      <c r="N65" s="30">
        <v>0</v>
      </c>
      <c r="P65" s="98">
        <v>0</v>
      </c>
      <c r="Q65" s="98"/>
      <c r="S65" s="48">
        <v>-1007863632</v>
      </c>
      <c r="T65" s="46"/>
      <c r="U65" s="48">
        <v>-1007863632</v>
      </c>
      <c r="W65" s="48">
        <v>-0.7</v>
      </c>
    </row>
    <row r="66" spans="1:23" ht="21.75" customHeight="1" x14ac:dyDescent="0.2">
      <c r="A66" s="98" t="s">
        <v>141</v>
      </c>
      <c r="B66" s="98"/>
      <c r="D66" s="30">
        <v>0</v>
      </c>
      <c r="F66" s="30">
        <v>0</v>
      </c>
      <c r="H66" s="30">
        <v>0</v>
      </c>
      <c r="J66" s="30">
        <v>0</v>
      </c>
      <c r="L66" s="30">
        <v>0</v>
      </c>
      <c r="N66" s="30">
        <v>0</v>
      </c>
      <c r="P66" s="98">
        <v>0</v>
      </c>
      <c r="Q66" s="98"/>
      <c r="S66" s="48">
        <v>-138706979</v>
      </c>
      <c r="T66" s="46"/>
      <c r="U66" s="48">
        <v>-138706979</v>
      </c>
      <c r="W66" s="69">
        <v>-0.1</v>
      </c>
    </row>
    <row r="67" spans="1:23" ht="21.75" customHeight="1" x14ac:dyDescent="0.2">
      <c r="A67" s="98" t="s">
        <v>58</v>
      </c>
      <c r="B67" s="98"/>
      <c r="D67" s="30">
        <v>0</v>
      </c>
      <c r="F67" s="48">
        <v>-4785729200</v>
      </c>
      <c r="H67" s="30">
        <v>0</v>
      </c>
      <c r="J67" s="48">
        <v>-4785729200</v>
      </c>
      <c r="K67" s="46"/>
      <c r="L67" s="48">
        <v>-34.520000000000003</v>
      </c>
      <c r="N67" s="48">
        <v>2868035592</v>
      </c>
      <c r="O67" s="46"/>
      <c r="P67" s="99">
        <v>-875575626</v>
      </c>
      <c r="Q67" s="99"/>
      <c r="S67" s="48">
        <v>3394879930</v>
      </c>
      <c r="T67" s="46"/>
      <c r="U67" s="48">
        <v>5387339896</v>
      </c>
      <c r="W67" s="48">
        <v>3.77</v>
      </c>
    </row>
    <row r="68" spans="1:23" ht="21.75" customHeight="1" x14ac:dyDescent="0.2">
      <c r="A68" s="98" t="s">
        <v>26</v>
      </c>
      <c r="B68" s="98"/>
      <c r="D68" s="30">
        <v>0</v>
      </c>
      <c r="F68" s="48">
        <v>-2160076500</v>
      </c>
      <c r="H68" s="30">
        <v>0</v>
      </c>
      <c r="J68" s="48">
        <v>-2160076500</v>
      </c>
      <c r="K68" s="46"/>
      <c r="L68" s="48">
        <v>-15.58</v>
      </c>
      <c r="N68" s="48">
        <v>1232500000</v>
      </c>
      <c r="O68" s="46"/>
      <c r="P68" s="99">
        <v>-14280836956</v>
      </c>
      <c r="Q68" s="99"/>
      <c r="S68" s="48">
        <v>-2958183200</v>
      </c>
      <c r="T68" s="46"/>
      <c r="U68" s="48">
        <v>-16006520156</v>
      </c>
      <c r="W68" s="48">
        <v>-11.19</v>
      </c>
    </row>
    <row r="69" spans="1:23" ht="21.75" customHeight="1" x14ac:dyDescent="0.2">
      <c r="A69" s="98" t="s">
        <v>142</v>
      </c>
      <c r="B69" s="98"/>
      <c r="D69" s="30">
        <v>0</v>
      </c>
      <c r="F69" s="30">
        <v>0</v>
      </c>
      <c r="H69" s="30">
        <v>0</v>
      </c>
      <c r="J69" s="30">
        <v>0</v>
      </c>
      <c r="L69" s="30">
        <v>0</v>
      </c>
      <c r="N69" s="30">
        <v>0</v>
      </c>
      <c r="P69" s="98">
        <v>0</v>
      </c>
      <c r="Q69" s="98"/>
      <c r="S69" s="48">
        <v>1015919116</v>
      </c>
      <c r="T69" s="46"/>
      <c r="U69" s="48">
        <v>1015919116</v>
      </c>
      <c r="W69" s="48">
        <v>0.71</v>
      </c>
    </row>
    <row r="70" spans="1:23" ht="21.75" customHeight="1" x14ac:dyDescent="0.2">
      <c r="A70" s="98" t="s">
        <v>143</v>
      </c>
      <c r="B70" s="98"/>
      <c r="D70" s="30">
        <v>0</v>
      </c>
      <c r="F70" s="30">
        <v>0</v>
      </c>
      <c r="H70" s="30">
        <v>0</v>
      </c>
      <c r="J70" s="30">
        <v>0</v>
      </c>
      <c r="L70" s="30">
        <v>0</v>
      </c>
      <c r="N70" s="30">
        <v>0</v>
      </c>
      <c r="P70" s="98">
        <v>0</v>
      </c>
      <c r="Q70" s="98"/>
      <c r="S70" s="48">
        <v>-1450864379</v>
      </c>
      <c r="T70" s="46"/>
      <c r="U70" s="48">
        <v>-1450864379</v>
      </c>
      <c r="W70" s="48">
        <v>-1.01</v>
      </c>
    </row>
    <row r="71" spans="1:23" ht="21.75" customHeight="1" x14ac:dyDescent="0.2">
      <c r="A71" s="98" t="s">
        <v>144</v>
      </c>
      <c r="B71" s="98"/>
      <c r="D71" s="30">
        <v>0</v>
      </c>
      <c r="F71" s="30">
        <v>0</v>
      </c>
      <c r="H71" s="30">
        <v>0</v>
      </c>
      <c r="J71" s="30">
        <v>0</v>
      </c>
      <c r="L71" s="30">
        <v>0</v>
      </c>
      <c r="N71" s="30">
        <v>0</v>
      </c>
      <c r="P71" s="98">
        <v>0</v>
      </c>
      <c r="Q71" s="98"/>
      <c r="S71" s="48">
        <v>5109557429</v>
      </c>
      <c r="T71" s="46"/>
      <c r="U71" s="48">
        <v>5109557429</v>
      </c>
      <c r="W71" s="48">
        <v>3.57</v>
      </c>
    </row>
    <row r="72" spans="1:23" ht="21.75" customHeight="1" x14ac:dyDescent="0.2">
      <c r="A72" s="98" t="s">
        <v>145</v>
      </c>
      <c r="B72" s="98"/>
      <c r="D72" s="30">
        <v>0</v>
      </c>
      <c r="F72" s="30">
        <v>0</v>
      </c>
      <c r="H72" s="30">
        <v>0</v>
      </c>
      <c r="J72" s="30">
        <v>0</v>
      </c>
      <c r="L72" s="30">
        <v>0</v>
      </c>
      <c r="N72" s="30">
        <v>0</v>
      </c>
      <c r="P72" s="98">
        <v>0</v>
      </c>
      <c r="Q72" s="98"/>
      <c r="S72" s="48">
        <v>1871708902</v>
      </c>
      <c r="T72" s="46"/>
      <c r="U72" s="48">
        <v>1871708902</v>
      </c>
      <c r="W72" s="48">
        <v>1.31</v>
      </c>
    </row>
    <row r="73" spans="1:23" ht="21.75" customHeight="1" x14ac:dyDescent="0.2">
      <c r="A73" s="98" t="s">
        <v>146</v>
      </c>
      <c r="B73" s="98"/>
      <c r="D73" s="30">
        <v>0</v>
      </c>
      <c r="F73" s="30">
        <v>0</v>
      </c>
      <c r="H73" s="30">
        <v>0</v>
      </c>
      <c r="J73" s="30">
        <v>0</v>
      </c>
      <c r="L73" s="30">
        <v>0</v>
      </c>
      <c r="N73" s="30">
        <v>0</v>
      </c>
      <c r="P73" s="98">
        <v>0</v>
      </c>
      <c r="Q73" s="98"/>
      <c r="S73" s="48">
        <v>3091506146</v>
      </c>
      <c r="T73" s="46"/>
      <c r="U73" s="48">
        <v>3091506146</v>
      </c>
      <c r="W73" s="48">
        <v>2.16</v>
      </c>
    </row>
    <row r="74" spans="1:23" ht="21.75" customHeight="1" x14ac:dyDescent="0.2">
      <c r="A74" s="98" t="s">
        <v>147</v>
      </c>
      <c r="B74" s="98"/>
      <c r="D74" s="30">
        <v>0</v>
      </c>
      <c r="F74" s="30">
        <v>0</v>
      </c>
      <c r="H74" s="30">
        <v>0</v>
      </c>
      <c r="J74" s="30">
        <v>0</v>
      </c>
      <c r="L74" s="30">
        <v>0</v>
      </c>
      <c r="N74" s="30">
        <v>0</v>
      </c>
      <c r="P74" s="98">
        <v>0</v>
      </c>
      <c r="Q74" s="98"/>
      <c r="S74" s="48">
        <v>10200853</v>
      </c>
      <c r="T74" s="46"/>
      <c r="U74" s="48">
        <v>10200853</v>
      </c>
      <c r="W74" s="30">
        <v>0.01</v>
      </c>
    </row>
    <row r="75" spans="1:23" ht="21.75" customHeight="1" x14ac:dyDescent="0.2">
      <c r="A75" s="98" t="s">
        <v>148</v>
      </c>
      <c r="B75" s="98"/>
      <c r="D75" s="30">
        <v>0</v>
      </c>
      <c r="F75" s="30">
        <v>0</v>
      </c>
      <c r="H75" s="30">
        <v>0</v>
      </c>
      <c r="J75" s="30">
        <v>0</v>
      </c>
      <c r="L75" s="30">
        <v>0</v>
      </c>
      <c r="N75" s="48">
        <v>1900000000</v>
      </c>
      <c r="P75" s="98">
        <v>0</v>
      </c>
      <c r="Q75" s="98"/>
      <c r="S75" s="48">
        <v>-5979681600</v>
      </c>
      <c r="T75" s="46"/>
      <c r="U75" s="48">
        <v>-4079681600</v>
      </c>
      <c r="W75" s="48">
        <v>-2.85</v>
      </c>
    </row>
    <row r="76" spans="1:23" ht="21.75" customHeight="1" x14ac:dyDescent="0.2">
      <c r="A76" s="98" t="s">
        <v>36</v>
      </c>
      <c r="B76" s="98"/>
      <c r="D76" s="30">
        <v>0</v>
      </c>
      <c r="F76" s="48">
        <v>2737477499</v>
      </c>
      <c r="H76" s="30">
        <v>0</v>
      </c>
      <c r="J76" s="48">
        <v>2737477499</v>
      </c>
      <c r="L76" s="48">
        <v>19.75</v>
      </c>
      <c r="N76" s="48">
        <v>3642810243</v>
      </c>
      <c r="P76" s="99">
        <v>2066102093</v>
      </c>
      <c r="Q76" s="99"/>
      <c r="S76" s="48">
        <v>2237529639</v>
      </c>
      <c r="T76" s="46"/>
      <c r="U76" s="48">
        <v>7946441975</v>
      </c>
      <c r="W76" s="48">
        <v>5.56</v>
      </c>
    </row>
    <row r="77" spans="1:23" ht="21.75" customHeight="1" x14ac:dyDescent="0.2">
      <c r="A77" s="98" t="s">
        <v>149</v>
      </c>
      <c r="B77" s="98"/>
      <c r="D77" s="30">
        <v>0</v>
      </c>
      <c r="F77" s="30">
        <v>0</v>
      </c>
      <c r="H77" s="30">
        <v>0</v>
      </c>
      <c r="J77" s="30">
        <v>0</v>
      </c>
      <c r="L77" s="30">
        <v>0</v>
      </c>
      <c r="N77" s="30">
        <v>0</v>
      </c>
      <c r="P77" s="98">
        <v>0</v>
      </c>
      <c r="Q77" s="98"/>
      <c r="S77" s="48">
        <v>-254998716</v>
      </c>
      <c r="T77" s="46"/>
      <c r="U77" s="48">
        <v>-254998716</v>
      </c>
      <c r="W77" s="69">
        <v>-0.18</v>
      </c>
    </row>
    <row r="78" spans="1:23" ht="21.75" customHeight="1" x14ac:dyDescent="0.2">
      <c r="A78" s="98" t="s">
        <v>44</v>
      </c>
      <c r="B78" s="98"/>
      <c r="D78" s="30">
        <v>0</v>
      </c>
      <c r="F78" s="48">
        <v>8150699620</v>
      </c>
      <c r="H78" s="30">
        <v>0</v>
      </c>
      <c r="J78" s="48">
        <v>8150699620</v>
      </c>
      <c r="L78" s="48">
        <v>58.79</v>
      </c>
      <c r="N78" s="48">
        <v>1337000000</v>
      </c>
      <c r="O78" s="46"/>
      <c r="P78" s="99">
        <v>-2801259433</v>
      </c>
      <c r="Q78" s="99"/>
      <c r="S78" s="30">
        <v>0</v>
      </c>
      <c r="U78" s="48">
        <v>-1464259433</v>
      </c>
      <c r="W78" s="48">
        <v>-1.02</v>
      </c>
    </row>
    <row r="79" spans="1:23" ht="21.75" customHeight="1" x14ac:dyDescent="0.2">
      <c r="A79" s="98" t="s">
        <v>59</v>
      </c>
      <c r="B79" s="98"/>
      <c r="D79" s="30">
        <v>0</v>
      </c>
      <c r="F79" s="48">
        <v>-1411035330</v>
      </c>
      <c r="H79" s="30">
        <v>0</v>
      </c>
      <c r="J79" s="48">
        <v>-1411035330</v>
      </c>
      <c r="L79" s="48">
        <v>-10.18</v>
      </c>
      <c r="N79" s="48">
        <v>4180000000</v>
      </c>
      <c r="O79" s="46"/>
      <c r="P79" s="99">
        <v>-4285145691</v>
      </c>
      <c r="Q79" s="99"/>
      <c r="S79" s="30">
        <v>0</v>
      </c>
      <c r="U79" s="48">
        <v>-105145691</v>
      </c>
      <c r="W79" s="69">
        <v>-7.0000000000000007E-2</v>
      </c>
    </row>
    <row r="80" spans="1:23" ht="21.75" customHeight="1" x14ac:dyDescent="0.2">
      <c r="A80" s="98" t="s">
        <v>34</v>
      </c>
      <c r="B80" s="98"/>
      <c r="D80" s="30">
        <v>0</v>
      </c>
      <c r="F80" s="48">
        <v>-2918922984</v>
      </c>
      <c r="H80" s="30">
        <v>0</v>
      </c>
      <c r="J80" s="48">
        <v>-2918922984</v>
      </c>
      <c r="L80" s="48">
        <v>-21.05</v>
      </c>
      <c r="N80" s="48">
        <v>379500000</v>
      </c>
      <c r="O80" s="46"/>
      <c r="P80" s="99">
        <v>-12356259725</v>
      </c>
      <c r="Q80" s="99"/>
      <c r="S80" s="30">
        <v>0</v>
      </c>
      <c r="U80" s="48">
        <v>-11976759725</v>
      </c>
      <c r="W80" s="48">
        <v>-8.3699999999999992</v>
      </c>
    </row>
    <row r="81" spans="1:23" ht="21.75" customHeight="1" x14ac:dyDescent="0.2">
      <c r="A81" s="98" t="s">
        <v>48</v>
      </c>
      <c r="B81" s="98"/>
      <c r="D81" s="30">
        <v>0</v>
      </c>
      <c r="F81" s="48">
        <v>647085849</v>
      </c>
      <c r="H81" s="30">
        <v>0</v>
      </c>
      <c r="J81" s="48">
        <v>647085849</v>
      </c>
      <c r="L81" s="48">
        <v>4.67</v>
      </c>
      <c r="N81" s="48">
        <v>5700000000</v>
      </c>
      <c r="O81" s="46"/>
      <c r="P81" s="99">
        <v>2951293749</v>
      </c>
      <c r="Q81" s="99"/>
      <c r="S81" s="30">
        <v>0</v>
      </c>
      <c r="U81" s="48">
        <v>8651293749</v>
      </c>
      <c r="W81" s="48">
        <v>6.05</v>
      </c>
    </row>
    <row r="82" spans="1:23" ht="21.75" customHeight="1" x14ac:dyDescent="0.2">
      <c r="A82" s="98" t="s">
        <v>39</v>
      </c>
      <c r="B82" s="98"/>
      <c r="D82" s="30">
        <v>0</v>
      </c>
      <c r="F82" s="48">
        <v>-423862500</v>
      </c>
      <c r="H82" s="30">
        <v>0</v>
      </c>
      <c r="J82" s="48">
        <v>-423862500</v>
      </c>
      <c r="L82" s="48">
        <v>-3.06</v>
      </c>
      <c r="N82" s="48">
        <v>1600000000</v>
      </c>
      <c r="O82" s="46"/>
      <c r="P82" s="99">
        <v>-993580940</v>
      </c>
      <c r="Q82" s="99"/>
      <c r="S82" s="30">
        <v>0</v>
      </c>
      <c r="U82" s="48">
        <v>606419060</v>
      </c>
      <c r="W82" s="30">
        <v>0.42</v>
      </c>
    </row>
    <row r="83" spans="1:23" ht="21.75" customHeight="1" x14ac:dyDescent="0.2">
      <c r="A83" s="98" t="s">
        <v>31</v>
      </c>
      <c r="B83" s="98"/>
      <c r="D83" s="30">
        <v>0</v>
      </c>
      <c r="F83" s="48">
        <v>-1139997</v>
      </c>
      <c r="H83" s="30">
        <v>0</v>
      </c>
      <c r="J83" s="48">
        <v>-1139997</v>
      </c>
      <c r="L83" s="48">
        <v>-0.01</v>
      </c>
      <c r="N83" s="30">
        <v>0</v>
      </c>
      <c r="P83" s="99">
        <v>-1139997</v>
      </c>
      <c r="Q83" s="99"/>
      <c r="S83" s="30">
        <v>0</v>
      </c>
      <c r="U83" s="48">
        <v>-1139997</v>
      </c>
      <c r="W83" s="30">
        <v>0</v>
      </c>
    </row>
    <row r="84" spans="1:23" ht="21.75" customHeight="1" x14ac:dyDescent="0.2">
      <c r="A84" s="98" t="s">
        <v>62</v>
      </c>
      <c r="B84" s="98"/>
      <c r="D84" s="30">
        <v>0</v>
      </c>
      <c r="F84" s="48">
        <v>1769818201</v>
      </c>
      <c r="H84" s="30">
        <v>0</v>
      </c>
      <c r="J84" s="48">
        <v>1769818201</v>
      </c>
      <c r="L84" s="48">
        <v>12.77</v>
      </c>
      <c r="N84" s="30">
        <v>0</v>
      </c>
      <c r="P84" s="99">
        <v>1769818201</v>
      </c>
      <c r="Q84" s="99"/>
      <c r="S84" s="30">
        <v>0</v>
      </c>
      <c r="U84" s="48">
        <v>1769818201</v>
      </c>
      <c r="W84" s="48">
        <v>1.24</v>
      </c>
    </row>
    <row r="85" spans="1:23" ht="21.75" customHeight="1" x14ac:dyDescent="0.2">
      <c r="A85" s="100" t="s">
        <v>21</v>
      </c>
      <c r="B85" s="100"/>
      <c r="D85" s="31">
        <v>0</v>
      </c>
      <c r="F85" s="50">
        <v>-95000</v>
      </c>
      <c r="H85" s="31">
        <v>0</v>
      </c>
      <c r="J85" s="50">
        <v>-95000</v>
      </c>
      <c r="L85" s="61">
        <v>0</v>
      </c>
      <c r="N85" s="31">
        <v>0</v>
      </c>
      <c r="P85" s="99">
        <v>-95000</v>
      </c>
      <c r="Q85" s="101"/>
      <c r="S85" s="31">
        <v>0</v>
      </c>
      <c r="U85" s="50">
        <v>-95000</v>
      </c>
      <c r="W85" s="31">
        <v>0</v>
      </c>
    </row>
    <row r="86" spans="1:23" ht="21.75" customHeight="1" x14ac:dyDescent="0.2">
      <c r="A86" s="102" t="s">
        <v>65</v>
      </c>
      <c r="B86" s="102"/>
      <c r="D86" s="52">
        <f>SUM(D9:D85)</f>
        <v>7439281677</v>
      </c>
      <c r="F86" s="52">
        <f>SUM(F9:F85)</f>
        <v>3796187173</v>
      </c>
      <c r="H86" s="52">
        <f>SUM(H9:H85)</f>
        <v>-8307646580</v>
      </c>
      <c r="J86" s="52">
        <f>SUM(J9:J85)</f>
        <v>2927822270</v>
      </c>
      <c r="L86" s="52">
        <f>SUM(L9:L85)</f>
        <v>21.14999999999997</v>
      </c>
      <c r="N86" s="52">
        <f>SUM(N9:N85)</f>
        <v>83288892126</v>
      </c>
      <c r="P86" s="46"/>
      <c r="Q86" s="52">
        <f>SUM(N86:P86)</f>
        <v>83288892126</v>
      </c>
      <c r="S86" s="52">
        <f>SUM(S9:S85)</f>
        <v>-1311407305</v>
      </c>
      <c r="U86" s="52">
        <f>SUM(U9:U85)</f>
        <v>56669560345</v>
      </c>
      <c r="W86" s="52">
        <f>SUM(W9:W85)</f>
        <v>39.630000000000017</v>
      </c>
    </row>
  </sheetData>
  <mergeCells count="165">
    <mergeCell ref="A14:B14"/>
    <mergeCell ref="P14:Q14"/>
    <mergeCell ref="A15:B15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P15:Q15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16:B16"/>
    <mergeCell ref="P16:Q16"/>
    <mergeCell ref="A17:B17"/>
    <mergeCell ref="P17:Q17"/>
    <mergeCell ref="A18:B18"/>
    <mergeCell ref="P18:Q18"/>
    <mergeCell ref="A23:B23"/>
    <mergeCell ref="P23:Q23"/>
    <mergeCell ref="A24:B24"/>
    <mergeCell ref="P24:Q24"/>
    <mergeCell ref="A25:B25"/>
    <mergeCell ref="P25:Q25"/>
    <mergeCell ref="A26:B26"/>
    <mergeCell ref="P26:Q26"/>
    <mergeCell ref="A19:B19"/>
    <mergeCell ref="P19:Q19"/>
    <mergeCell ref="A20:B20"/>
    <mergeCell ref="P20:Q20"/>
    <mergeCell ref="A21:B21"/>
    <mergeCell ref="P21:Q21"/>
    <mergeCell ref="A22:B22"/>
    <mergeCell ref="P22:Q22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</mergeCells>
  <pageMargins left="0.39" right="0.39" top="0.39" bottom="0.39" header="0" footer="0"/>
  <pageSetup scale="6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49B9C-D59B-44AC-BE69-C4D5DEB8DD6F}">
  <dimension ref="A1:V11"/>
  <sheetViews>
    <sheetView rightToLeft="1" view="pageBreakPreview" zoomScale="60" zoomScaleNormal="100" workbookViewId="0">
      <selection sqref="A1:U1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7.7109375" bestFit="1" customWidth="1"/>
    <col min="7" max="7" width="1.28515625" customWidth="1"/>
    <col min="8" max="8" width="16.28515625" bestFit="1" customWidth="1"/>
    <col min="9" max="9" width="1.28515625" customWidth="1"/>
    <col min="10" max="10" width="15.5703125" customWidth="1"/>
    <col min="11" max="11" width="1.28515625" customWidth="1"/>
    <col min="12" max="12" width="18.7109375" bestFit="1" customWidth="1"/>
    <col min="13" max="13" width="1.28515625" customWidth="1"/>
    <col min="14" max="14" width="15.42578125" bestFit="1" customWidth="1"/>
    <col min="15" max="15" width="1.28515625" customWidth="1"/>
    <col min="16" max="16" width="16.85546875" bestFit="1" customWidth="1"/>
    <col min="17" max="17" width="2.140625" bestFit="1" customWidth="1"/>
    <col min="18" max="18" width="11.140625" bestFit="1" customWidth="1"/>
    <col min="19" max="19" width="13" customWidth="1"/>
    <col min="20" max="20" width="1.28515625" customWidth="1"/>
    <col min="21" max="21" width="16.28515625" bestFit="1" customWidth="1"/>
    <col min="22" max="22" width="18.7109375" bestFit="1" customWidth="1"/>
  </cols>
  <sheetData>
    <row r="1" spans="1:22" ht="25.5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2" ht="25.5" x14ac:dyDescent="0.2">
      <c r="A2" s="95" t="s">
        <v>93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2" ht="25.5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2" ht="14.45" customHeight="1" x14ac:dyDescent="0.2"/>
    <row r="5" spans="1:22" ht="24" x14ac:dyDescent="0.2">
      <c r="A5" s="1" t="s">
        <v>150</v>
      </c>
      <c r="B5" s="96" t="s">
        <v>239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</row>
    <row r="6" spans="1:22" ht="21" x14ac:dyDescent="0.2">
      <c r="D6" s="97" t="s">
        <v>111</v>
      </c>
      <c r="E6" s="97"/>
      <c r="F6" s="97"/>
      <c r="G6" s="97"/>
      <c r="H6" s="97"/>
      <c r="I6" s="97"/>
      <c r="J6" s="97"/>
      <c r="K6" s="97"/>
      <c r="L6" s="97"/>
      <c r="N6" s="97" t="s">
        <v>112</v>
      </c>
      <c r="O6" s="97"/>
      <c r="P6" s="97"/>
      <c r="Q6" s="97"/>
      <c r="R6" s="97"/>
      <c r="S6" s="97"/>
      <c r="T6" s="97"/>
      <c r="U6" s="97"/>
      <c r="V6" s="97"/>
    </row>
    <row r="7" spans="1:22" ht="21" x14ac:dyDescent="0.2">
      <c r="D7" s="3"/>
      <c r="E7" s="3"/>
      <c r="F7" s="3"/>
      <c r="G7" s="3"/>
      <c r="H7" s="3"/>
      <c r="I7" s="3"/>
      <c r="J7" s="91" t="s">
        <v>65</v>
      </c>
      <c r="K7" s="91"/>
      <c r="L7" s="91"/>
      <c r="N7" s="91"/>
      <c r="O7" s="91"/>
      <c r="P7" s="91"/>
      <c r="Q7" s="36"/>
      <c r="R7" s="91"/>
      <c r="S7" s="91"/>
      <c r="T7" s="91" t="s">
        <v>65</v>
      </c>
      <c r="U7" s="91"/>
      <c r="V7" s="91"/>
    </row>
    <row r="8" spans="1:22" ht="21" x14ac:dyDescent="0.2">
      <c r="A8" s="97" t="s">
        <v>113</v>
      </c>
      <c r="B8" s="97"/>
      <c r="D8" s="21" t="s">
        <v>114</v>
      </c>
      <c r="F8" s="21" t="s">
        <v>115</v>
      </c>
      <c r="H8" s="21" t="s">
        <v>116</v>
      </c>
      <c r="J8" s="4" t="s">
        <v>90</v>
      </c>
      <c r="K8" s="3"/>
      <c r="L8" s="4" t="s">
        <v>98</v>
      </c>
      <c r="N8" s="21" t="s">
        <v>114</v>
      </c>
      <c r="P8" s="35" t="s">
        <v>115</v>
      </c>
      <c r="Q8" s="35"/>
      <c r="R8" s="97" t="s">
        <v>116</v>
      </c>
      <c r="S8" s="97"/>
      <c r="U8" s="4" t="s">
        <v>90</v>
      </c>
      <c r="V8" s="4" t="s">
        <v>98</v>
      </c>
    </row>
    <row r="9" spans="1:22" ht="18.75" x14ac:dyDescent="0.2">
      <c r="A9" s="85" t="s">
        <v>215</v>
      </c>
      <c r="B9" s="85"/>
      <c r="C9" s="85"/>
      <c r="D9" s="9">
        <v>0</v>
      </c>
      <c r="F9" s="67">
        <v>-23470589186</v>
      </c>
      <c r="H9" s="9">
        <v>21703920595</v>
      </c>
      <c r="I9" s="33"/>
      <c r="J9" s="48">
        <v>-1766668591</v>
      </c>
      <c r="K9" s="46"/>
      <c r="L9" s="48">
        <v>-12.74</v>
      </c>
      <c r="M9" s="33"/>
      <c r="N9" s="32">
        <v>0</v>
      </c>
      <c r="O9" s="33"/>
      <c r="P9" s="38">
        <v>20442448002</v>
      </c>
      <c r="Q9" s="38"/>
      <c r="R9" s="108">
        <v>21703920595</v>
      </c>
      <c r="S9" s="108"/>
      <c r="T9" s="32"/>
      <c r="U9" s="30">
        <v>42146368597</v>
      </c>
      <c r="V9" s="34">
        <f>U9/U10</f>
        <v>1</v>
      </c>
    </row>
    <row r="10" spans="1:22" ht="21.75" thickBot="1" x14ac:dyDescent="0.25">
      <c r="A10" s="89"/>
      <c r="B10" s="89"/>
      <c r="D10" s="15">
        <f>SUM(D9)</f>
        <v>0</v>
      </c>
      <c r="E10" s="15"/>
      <c r="F10" s="68">
        <f>SUM(F9)</f>
        <v>-23470589186</v>
      </c>
      <c r="G10" s="15"/>
      <c r="H10" s="15">
        <f>SUM(H9)</f>
        <v>21703920595</v>
      </c>
      <c r="I10" s="15"/>
      <c r="J10" s="68">
        <f>SUM(J9)</f>
        <v>-1766668591</v>
      </c>
      <c r="K10" s="68"/>
      <c r="L10" s="68">
        <f>SUM(L9)</f>
        <v>-12.74</v>
      </c>
      <c r="M10" s="15"/>
      <c r="N10" s="15">
        <f>SUM(N9)</f>
        <v>0</v>
      </c>
      <c r="O10" s="15"/>
      <c r="P10" s="15">
        <f>SUM(P9)</f>
        <v>20442448002</v>
      </c>
      <c r="Q10" s="15"/>
      <c r="R10" s="109">
        <f>SUM(R9)</f>
        <v>21703920595</v>
      </c>
      <c r="S10" s="109"/>
      <c r="T10" s="15"/>
      <c r="U10" s="15">
        <f>SUM(U9)</f>
        <v>42146368597</v>
      </c>
      <c r="V10" s="15">
        <f>SUM(V9)</f>
        <v>1</v>
      </c>
    </row>
    <row r="11" spans="1:22" ht="13.5" thickTop="1" x14ac:dyDescent="0.2"/>
  </sheetData>
  <mergeCells count="16">
    <mergeCell ref="R9:S9"/>
    <mergeCell ref="A10:B10"/>
    <mergeCell ref="R10:S10"/>
    <mergeCell ref="R7:S7"/>
    <mergeCell ref="J7:L7"/>
    <mergeCell ref="N7:P7"/>
    <mergeCell ref="A9:C9"/>
    <mergeCell ref="T7:V7"/>
    <mergeCell ref="A8:B8"/>
    <mergeCell ref="R8:S8"/>
    <mergeCell ref="A1:U1"/>
    <mergeCell ref="A2:U2"/>
    <mergeCell ref="A3:U3"/>
    <mergeCell ref="B5:U5"/>
    <mergeCell ref="D6:L6"/>
    <mergeCell ref="N6:V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3"/>
  <sheetViews>
    <sheetView rightToLeft="1" view="pageBreakPreview" topLeftCell="B1" zoomScale="60" zoomScaleNormal="100" workbookViewId="0">
      <selection sqref="A1:R1"/>
    </sheetView>
  </sheetViews>
  <sheetFormatPr defaultRowHeight="12.75" x14ac:dyDescent="0.2"/>
  <cols>
    <col min="1" max="1" width="6.7109375" style="24" bestFit="1" customWidth="1"/>
    <col min="2" max="2" width="27" style="24" customWidth="1"/>
    <col min="3" max="3" width="1.28515625" style="24" customWidth="1"/>
    <col min="4" max="4" width="15.5703125" style="24" bestFit="1" customWidth="1"/>
    <col min="5" max="5" width="1.28515625" style="24" customWidth="1"/>
    <col min="6" max="6" width="16.28515625" style="24" bestFit="1" customWidth="1"/>
    <col min="7" max="7" width="1.28515625" style="24" customWidth="1"/>
    <col min="8" max="8" width="11.85546875" style="24" bestFit="1" customWidth="1"/>
    <col min="9" max="9" width="1.28515625" style="24" customWidth="1"/>
    <col min="10" max="10" width="15.5703125" style="24" bestFit="1" customWidth="1"/>
    <col min="11" max="11" width="1.28515625" style="24" customWidth="1"/>
    <col min="12" max="12" width="16.85546875" style="24" bestFit="1" customWidth="1"/>
    <col min="13" max="13" width="1.28515625" style="24" customWidth="1"/>
    <col min="14" max="14" width="16.28515625" style="24" bestFit="1" customWidth="1"/>
    <col min="15" max="15" width="1.28515625" style="24" customWidth="1"/>
    <col min="16" max="16" width="15.5703125" style="24" bestFit="1" customWidth="1"/>
    <col min="17" max="17" width="1.28515625" style="24" customWidth="1"/>
    <col min="18" max="18" width="16.5703125" style="24" bestFit="1" customWidth="1"/>
    <col min="19" max="19" width="0.28515625" style="24" customWidth="1"/>
    <col min="20" max="16384" width="9.140625" style="24"/>
  </cols>
  <sheetData>
    <row r="1" spans="1:18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1:18" ht="21.75" customHeight="1" x14ac:dyDescent="0.2">
      <c r="A2" s="103" t="s">
        <v>93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3" spans="1:18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</row>
    <row r="4" spans="1:18" ht="14.45" customHeight="1" x14ac:dyDescent="0.2"/>
    <row r="5" spans="1:18" ht="14.45" customHeight="1" x14ac:dyDescent="0.2">
      <c r="A5" s="25" t="s">
        <v>151</v>
      </c>
      <c r="B5" s="104" t="s">
        <v>152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</row>
    <row r="6" spans="1:18" ht="14.45" customHeight="1" x14ac:dyDescent="0.2">
      <c r="D6" s="105" t="s">
        <v>111</v>
      </c>
      <c r="E6" s="105"/>
      <c r="F6" s="105"/>
      <c r="G6" s="105"/>
      <c r="H6" s="105"/>
      <c r="I6" s="105"/>
      <c r="J6" s="105"/>
      <c r="L6" s="105" t="s">
        <v>112</v>
      </c>
      <c r="M6" s="105"/>
      <c r="N6" s="105"/>
      <c r="O6" s="105"/>
      <c r="P6" s="105"/>
      <c r="Q6" s="105"/>
      <c r="R6" s="105"/>
    </row>
    <row r="7" spans="1:18" ht="14.45" customHeight="1" x14ac:dyDescent="0.2">
      <c r="D7" s="27"/>
      <c r="E7" s="27"/>
      <c r="F7" s="27"/>
      <c r="G7" s="27"/>
      <c r="H7" s="27"/>
      <c r="I7" s="27"/>
      <c r="J7" s="27"/>
      <c r="L7" s="27"/>
      <c r="M7" s="27"/>
      <c r="N7" s="27"/>
      <c r="O7" s="27"/>
      <c r="P7" s="27"/>
      <c r="Q7" s="27"/>
      <c r="R7" s="27"/>
    </row>
    <row r="8" spans="1:18" ht="14.45" customHeight="1" x14ac:dyDescent="0.2">
      <c r="A8" s="105" t="s">
        <v>153</v>
      </c>
      <c r="B8" s="105"/>
      <c r="D8" s="26" t="s">
        <v>154</v>
      </c>
      <c r="F8" s="26" t="s">
        <v>115</v>
      </c>
      <c r="H8" s="26" t="s">
        <v>116</v>
      </c>
      <c r="J8" s="26" t="s">
        <v>65</v>
      </c>
      <c r="L8" s="26" t="s">
        <v>154</v>
      </c>
      <c r="N8" s="26" t="s">
        <v>115</v>
      </c>
      <c r="P8" s="26" t="s">
        <v>116</v>
      </c>
      <c r="R8" s="26" t="s">
        <v>65</v>
      </c>
    </row>
    <row r="9" spans="1:18" ht="21.75" customHeight="1" x14ac:dyDescent="0.2">
      <c r="A9" s="107" t="s">
        <v>155</v>
      </c>
      <c r="B9" s="107"/>
      <c r="D9" s="64">
        <v>0</v>
      </c>
      <c r="E9" s="60"/>
      <c r="F9" s="64">
        <v>0</v>
      </c>
      <c r="G9" s="60"/>
      <c r="H9" s="64">
        <v>0</v>
      </c>
      <c r="I9" s="60"/>
      <c r="J9" s="64">
        <v>0</v>
      </c>
      <c r="K9" s="46"/>
      <c r="L9" s="45">
        <v>118889649</v>
      </c>
      <c r="M9" s="46"/>
      <c r="N9" s="64">
        <v>0</v>
      </c>
      <c r="O9" s="46"/>
      <c r="P9" s="64">
        <v>0</v>
      </c>
      <c r="Q9" s="46"/>
      <c r="R9" s="45">
        <v>118889649</v>
      </c>
    </row>
    <row r="10" spans="1:18" ht="21.75" customHeight="1" x14ac:dyDescent="0.2">
      <c r="A10" s="98" t="s">
        <v>156</v>
      </c>
      <c r="B10" s="98"/>
      <c r="D10" s="59">
        <v>0</v>
      </c>
      <c r="E10" s="60"/>
      <c r="F10" s="59">
        <v>0</v>
      </c>
      <c r="G10" s="60"/>
      <c r="H10" s="59">
        <v>0</v>
      </c>
      <c r="I10" s="60"/>
      <c r="J10" s="59">
        <v>0</v>
      </c>
      <c r="K10" s="46"/>
      <c r="L10" s="48">
        <v>1666621774</v>
      </c>
      <c r="M10" s="46"/>
      <c r="N10" s="59">
        <v>0</v>
      </c>
      <c r="O10" s="46"/>
      <c r="P10" s="48">
        <v>-137062500</v>
      </c>
      <c r="Q10" s="46"/>
      <c r="R10" s="48">
        <v>1529559274</v>
      </c>
    </row>
    <row r="11" spans="1:18" ht="21.75" customHeight="1" x14ac:dyDescent="0.2">
      <c r="A11" s="98" t="s">
        <v>77</v>
      </c>
      <c r="B11" s="98"/>
      <c r="D11" s="48">
        <v>2894919530</v>
      </c>
      <c r="E11" s="46"/>
      <c r="F11" s="48">
        <v>-845745468</v>
      </c>
      <c r="G11" s="46"/>
      <c r="H11" s="59">
        <v>0</v>
      </c>
      <c r="I11" s="46"/>
      <c r="J11" s="48">
        <v>2049174062</v>
      </c>
      <c r="K11" s="46"/>
      <c r="L11" s="48">
        <v>12141229838</v>
      </c>
      <c r="M11" s="46"/>
      <c r="N11" s="48">
        <v>400066452</v>
      </c>
      <c r="O11" s="46"/>
      <c r="P11" s="48">
        <v>1319003759</v>
      </c>
      <c r="Q11" s="46"/>
      <c r="R11" s="48">
        <v>13860300049</v>
      </c>
    </row>
    <row r="12" spans="1:18" ht="21.75" customHeight="1" x14ac:dyDescent="0.2">
      <c r="A12" s="98" t="s">
        <v>157</v>
      </c>
      <c r="B12" s="98"/>
      <c r="D12" s="59">
        <v>0</v>
      </c>
      <c r="E12" s="60"/>
      <c r="F12" s="59">
        <v>0</v>
      </c>
      <c r="G12" s="60"/>
      <c r="H12" s="59">
        <v>0</v>
      </c>
      <c r="I12" s="60"/>
      <c r="J12" s="59">
        <v>0</v>
      </c>
      <c r="K12" s="46"/>
      <c r="L12" s="48">
        <v>3171386723</v>
      </c>
      <c r="M12" s="46"/>
      <c r="N12" s="59">
        <v>0</v>
      </c>
      <c r="O12" s="46"/>
      <c r="P12" s="48">
        <v>-43137500</v>
      </c>
      <c r="Q12" s="46"/>
      <c r="R12" s="48">
        <v>3128249223</v>
      </c>
    </row>
    <row r="13" spans="1:18" ht="21.75" customHeight="1" x14ac:dyDescent="0.2">
      <c r="A13" s="98" t="s">
        <v>158</v>
      </c>
      <c r="B13" s="98"/>
      <c r="D13" s="59">
        <v>0</v>
      </c>
      <c r="E13" s="60"/>
      <c r="F13" s="59">
        <v>0</v>
      </c>
      <c r="G13" s="60"/>
      <c r="H13" s="59">
        <v>0</v>
      </c>
      <c r="I13" s="60"/>
      <c r="J13" s="59">
        <v>0</v>
      </c>
      <c r="K13" s="46"/>
      <c r="L13" s="48">
        <v>1146598616</v>
      </c>
      <c r="M13" s="46"/>
      <c r="N13" s="59">
        <v>0</v>
      </c>
      <c r="O13" s="46"/>
      <c r="P13" s="48">
        <v>-77750000</v>
      </c>
      <c r="Q13" s="46"/>
      <c r="R13" s="48">
        <v>1068848616</v>
      </c>
    </row>
    <row r="14" spans="1:18" ht="21.75" customHeight="1" x14ac:dyDescent="0.2">
      <c r="A14" s="98" t="s">
        <v>84</v>
      </c>
      <c r="B14" s="98"/>
      <c r="D14" s="48">
        <v>71656205</v>
      </c>
      <c r="E14" s="46"/>
      <c r="F14" s="48">
        <v>48118070</v>
      </c>
      <c r="G14" s="46"/>
      <c r="H14" s="59">
        <v>0</v>
      </c>
      <c r="I14" s="46"/>
      <c r="J14" s="48">
        <v>119774275</v>
      </c>
      <c r="K14" s="46"/>
      <c r="L14" s="48">
        <v>71656205</v>
      </c>
      <c r="M14" s="46"/>
      <c r="N14" s="48">
        <v>48118070</v>
      </c>
      <c r="O14" s="46"/>
      <c r="P14" s="59">
        <v>0</v>
      </c>
      <c r="Q14" s="46"/>
      <c r="R14" s="48">
        <v>119774275</v>
      </c>
    </row>
    <row r="15" spans="1:18" ht="21.75" customHeight="1" x14ac:dyDescent="0.2">
      <c r="A15" s="110" t="s">
        <v>81</v>
      </c>
      <c r="B15" s="110"/>
      <c r="C15" s="39"/>
      <c r="D15" s="62">
        <v>89390950</v>
      </c>
      <c r="E15" s="63"/>
      <c r="F15" s="62">
        <v>-43762629</v>
      </c>
      <c r="G15" s="63"/>
      <c r="H15" s="65">
        <v>0</v>
      </c>
      <c r="I15" s="63"/>
      <c r="J15" s="62">
        <v>45628321</v>
      </c>
      <c r="K15" s="63"/>
      <c r="L15" s="62">
        <v>89390950</v>
      </c>
      <c r="M15" s="63"/>
      <c r="N15" s="62">
        <v>-43762629</v>
      </c>
      <c r="O15" s="63"/>
      <c r="P15" s="65">
        <v>0</v>
      </c>
      <c r="Q15" s="63"/>
      <c r="R15" s="62">
        <v>45628321</v>
      </c>
    </row>
    <row r="16" spans="1:18" ht="21.75" customHeight="1" x14ac:dyDescent="0.2">
      <c r="A16" s="110" t="s">
        <v>216</v>
      </c>
      <c r="B16" s="110"/>
      <c r="D16" s="48">
        <v>0</v>
      </c>
      <c r="E16" s="46"/>
      <c r="F16" s="59">
        <v>0</v>
      </c>
      <c r="G16" s="60"/>
      <c r="H16" s="59">
        <v>0</v>
      </c>
      <c r="I16" s="46"/>
      <c r="J16" s="57">
        <v>0</v>
      </c>
      <c r="K16" s="46"/>
      <c r="L16" s="57">
        <f>596830475+D16</f>
        <v>596830475</v>
      </c>
      <c r="M16" s="46"/>
      <c r="N16" s="59">
        <v>0</v>
      </c>
      <c r="O16" s="46"/>
      <c r="P16" s="59">
        <v>0</v>
      </c>
      <c r="Q16" s="46"/>
      <c r="R16" s="57">
        <f>L16</f>
        <v>596830475</v>
      </c>
    </row>
    <row r="17" spans="1:18" ht="21.75" customHeight="1" x14ac:dyDescent="0.2">
      <c r="A17" s="110" t="s">
        <v>217</v>
      </c>
      <c r="B17" s="110"/>
      <c r="D17" s="48">
        <v>479508180</v>
      </c>
      <c r="E17" s="46"/>
      <c r="F17" s="59">
        <v>0</v>
      </c>
      <c r="G17" s="60"/>
      <c r="H17" s="59">
        <v>0</v>
      </c>
      <c r="I17" s="46"/>
      <c r="J17" s="57">
        <f t="shared" ref="J17:J22" si="0">D17</f>
        <v>479508180</v>
      </c>
      <c r="K17" s="46"/>
      <c r="L17" s="57">
        <f t="shared" ref="L17:L22" si="1">596830475+D17</f>
        <v>1076338655</v>
      </c>
      <c r="M17" s="46"/>
      <c r="N17" s="59">
        <v>0</v>
      </c>
      <c r="O17" s="46"/>
      <c r="P17" s="59">
        <v>0</v>
      </c>
      <c r="Q17" s="46"/>
      <c r="R17" s="57">
        <f t="shared" ref="R17:R22" si="2">L17</f>
        <v>1076338655</v>
      </c>
    </row>
    <row r="18" spans="1:18" ht="21.75" customHeight="1" x14ac:dyDescent="0.2">
      <c r="A18" s="110" t="s">
        <v>218</v>
      </c>
      <c r="B18" s="110"/>
      <c r="D18" s="48">
        <v>395535275</v>
      </c>
      <c r="E18" s="46"/>
      <c r="F18" s="59">
        <v>0</v>
      </c>
      <c r="G18" s="60"/>
      <c r="H18" s="59">
        <v>0</v>
      </c>
      <c r="I18" s="46"/>
      <c r="J18" s="57">
        <f t="shared" si="0"/>
        <v>395535275</v>
      </c>
      <c r="K18" s="46"/>
      <c r="L18" s="57">
        <f t="shared" si="1"/>
        <v>992365750</v>
      </c>
      <c r="M18" s="46"/>
      <c r="N18" s="59">
        <v>0</v>
      </c>
      <c r="O18" s="46"/>
      <c r="P18" s="59">
        <v>0</v>
      </c>
      <c r="Q18" s="46"/>
      <c r="R18" s="57">
        <f t="shared" si="2"/>
        <v>992365750</v>
      </c>
    </row>
    <row r="19" spans="1:18" ht="21.75" customHeight="1" x14ac:dyDescent="0.2">
      <c r="A19" s="110" t="s">
        <v>219</v>
      </c>
      <c r="B19" s="110"/>
      <c r="D19" s="48">
        <v>361643820</v>
      </c>
      <c r="E19" s="46"/>
      <c r="F19" s="59">
        <v>0</v>
      </c>
      <c r="G19" s="60"/>
      <c r="H19" s="59">
        <v>0</v>
      </c>
      <c r="I19" s="46"/>
      <c r="J19" s="57">
        <f t="shared" si="0"/>
        <v>361643820</v>
      </c>
      <c r="K19" s="46"/>
      <c r="L19" s="57">
        <f t="shared" si="1"/>
        <v>958474295</v>
      </c>
      <c r="M19" s="46"/>
      <c r="N19" s="59">
        <v>0</v>
      </c>
      <c r="O19" s="46"/>
      <c r="P19" s="59">
        <v>0</v>
      </c>
      <c r="Q19" s="46"/>
      <c r="R19" s="57">
        <f t="shared" si="2"/>
        <v>958474295</v>
      </c>
    </row>
    <row r="20" spans="1:18" ht="21.75" customHeight="1" x14ac:dyDescent="0.2">
      <c r="A20" s="110" t="s">
        <v>220</v>
      </c>
      <c r="B20" s="110"/>
      <c r="D20" s="48">
        <v>397808250</v>
      </c>
      <c r="E20" s="46"/>
      <c r="F20" s="59">
        <v>0</v>
      </c>
      <c r="G20" s="60"/>
      <c r="H20" s="59">
        <v>0</v>
      </c>
      <c r="I20" s="46"/>
      <c r="J20" s="57">
        <f t="shared" si="0"/>
        <v>397808250</v>
      </c>
      <c r="K20" s="46"/>
      <c r="L20" s="57">
        <f t="shared" si="1"/>
        <v>994638725</v>
      </c>
      <c r="M20" s="46"/>
      <c r="N20" s="59">
        <v>0</v>
      </c>
      <c r="O20" s="46"/>
      <c r="P20" s="59">
        <v>0</v>
      </c>
      <c r="Q20" s="46"/>
      <c r="R20" s="57">
        <f t="shared" si="2"/>
        <v>994638725</v>
      </c>
    </row>
    <row r="21" spans="1:18" ht="21.75" customHeight="1" x14ac:dyDescent="0.2">
      <c r="A21" s="110" t="s">
        <v>221</v>
      </c>
      <c r="B21" s="110"/>
      <c r="D21" s="48">
        <v>178599330</v>
      </c>
      <c r="E21" s="46"/>
      <c r="F21" s="59">
        <v>0</v>
      </c>
      <c r="G21" s="60"/>
      <c r="H21" s="59">
        <v>0</v>
      </c>
      <c r="I21" s="46"/>
      <c r="J21" s="57">
        <f t="shared" si="0"/>
        <v>178599330</v>
      </c>
      <c r="K21" s="46"/>
      <c r="L21" s="57">
        <f t="shared" si="1"/>
        <v>775429805</v>
      </c>
      <c r="M21" s="46"/>
      <c r="N21" s="59">
        <v>0</v>
      </c>
      <c r="O21" s="46"/>
      <c r="P21" s="59">
        <v>0</v>
      </c>
      <c r="Q21" s="46"/>
      <c r="R21" s="57">
        <f t="shared" si="2"/>
        <v>775429805</v>
      </c>
    </row>
    <row r="22" spans="1:18" ht="21.75" customHeight="1" x14ac:dyDescent="0.2">
      <c r="A22" s="100" t="s">
        <v>222</v>
      </c>
      <c r="B22" s="100"/>
      <c r="D22" s="48">
        <v>904109580</v>
      </c>
      <c r="E22" s="46"/>
      <c r="F22" s="59">
        <v>0</v>
      </c>
      <c r="G22" s="60"/>
      <c r="H22" s="59">
        <v>0</v>
      </c>
      <c r="I22" s="46"/>
      <c r="J22" s="57">
        <f t="shared" si="0"/>
        <v>904109580</v>
      </c>
      <c r="K22" s="46"/>
      <c r="L22" s="57">
        <f t="shared" si="1"/>
        <v>1500940055</v>
      </c>
      <c r="M22" s="46"/>
      <c r="N22" s="59">
        <v>0</v>
      </c>
      <c r="O22" s="46"/>
      <c r="P22" s="59">
        <v>0</v>
      </c>
      <c r="Q22" s="46"/>
      <c r="R22" s="57">
        <f t="shared" si="2"/>
        <v>1500940055</v>
      </c>
    </row>
    <row r="23" spans="1:18" ht="21.75" customHeight="1" thickBot="1" x14ac:dyDescent="0.25">
      <c r="A23" s="102" t="s">
        <v>65</v>
      </c>
      <c r="B23" s="102"/>
      <c r="D23" s="52">
        <f>SUM(D9:D22)</f>
        <v>5773171120</v>
      </c>
      <c r="E23" s="46"/>
      <c r="F23" s="52">
        <f>SUM(F9:F22)</f>
        <v>-841390027</v>
      </c>
      <c r="G23" s="46"/>
      <c r="H23" s="66">
        <f>SUM(H9:H22)</f>
        <v>0</v>
      </c>
      <c r="I23" s="46"/>
      <c r="J23" s="52">
        <f>SUM(J9:J22)</f>
        <v>4931781093</v>
      </c>
      <c r="K23" s="46"/>
      <c r="L23" s="52">
        <f>SUM(L9:L22)</f>
        <v>25300791515</v>
      </c>
      <c r="M23" s="46"/>
      <c r="N23" s="52">
        <f>SUM(N9:N22)</f>
        <v>404421893</v>
      </c>
      <c r="O23" s="46"/>
      <c r="P23" s="52">
        <f>SUM(P9:P22)</f>
        <v>1061053759</v>
      </c>
      <c r="Q23" s="46"/>
      <c r="R23" s="52">
        <f>SUM(R9:R22)</f>
        <v>26766267167</v>
      </c>
    </row>
  </sheetData>
  <mergeCells count="22">
    <mergeCell ref="A1:R1"/>
    <mergeCell ref="A2:R2"/>
    <mergeCell ref="A3:R3"/>
    <mergeCell ref="B5:R5"/>
    <mergeCell ref="D6:J6"/>
    <mergeCell ref="L6:R6"/>
    <mergeCell ref="A13:B13"/>
    <mergeCell ref="A14:B14"/>
    <mergeCell ref="A15:B15"/>
    <mergeCell ref="A23:B23"/>
    <mergeCell ref="A8:B8"/>
    <mergeCell ref="A9:B9"/>
    <mergeCell ref="A10:B10"/>
    <mergeCell ref="A11:B11"/>
    <mergeCell ref="A12:B12"/>
    <mergeCell ref="A16:B16"/>
    <mergeCell ref="A17:B17"/>
    <mergeCell ref="A19:B19"/>
    <mergeCell ref="A20:B20"/>
    <mergeCell ref="A21:B21"/>
    <mergeCell ref="A22:B22"/>
    <mergeCell ref="A18:B18"/>
  </mergeCells>
  <pageMargins left="0.39" right="0.39" top="0.39" bottom="0.39" header="0" footer="0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صورت وضعیت</vt:lpstr>
      <vt:lpstr>سهام</vt:lpstr>
      <vt:lpstr>سپرده کالایی</vt:lpstr>
      <vt:lpstr>اوراق</vt:lpstr>
      <vt:lpstr>سپرده</vt:lpstr>
      <vt:lpstr>درآمد</vt:lpstr>
      <vt:lpstr>درآمد سرمایه گذاری در سهام</vt:lpstr>
      <vt:lpstr>درآمد سرمایه گذاری در سپرده کال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SADATA</cp:lastModifiedBy>
  <dcterms:created xsi:type="dcterms:W3CDTF">2025-11-23T08:58:47Z</dcterms:created>
  <dcterms:modified xsi:type="dcterms:W3CDTF">2025-11-25T09:40:25Z</dcterms:modified>
</cp:coreProperties>
</file>